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80 А" sheetId="1" r:id="rId1"/>
    <sheet name="100 А" sheetId="2" r:id="rId2"/>
    <sheet name="160 А" sheetId="3" r:id="rId3"/>
    <sheet name="250 А" sheetId="4" r:id="rId4"/>
    <sheet name="400 А" sheetId="5" r:id="rId5"/>
    <sheet name="630 А" sheetId="7" r:id="rId6"/>
  </sheets>
  <calcPr calcId="124519"/>
</workbook>
</file>

<file path=xl/calcChain.xml><?xml version="1.0" encoding="utf-8"?>
<calcChain xmlns="http://schemas.openxmlformats.org/spreadsheetml/2006/main">
  <c r="K15" i="4"/>
  <c r="K8"/>
  <c r="K9"/>
  <c r="K10"/>
  <c r="K11"/>
  <c r="K12"/>
  <c r="K13"/>
  <c r="K14"/>
  <c r="K7"/>
  <c r="I19" s="1"/>
  <c r="E29" i="1"/>
  <c r="C35" s="1"/>
  <c r="E23" i="7"/>
  <c r="C28" s="1"/>
  <c r="K7"/>
  <c r="I15" s="1"/>
  <c r="E7"/>
  <c r="C14" s="1"/>
  <c r="E25" i="5"/>
  <c r="C34" s="1"/>
  <c r="K7"/>
  <c r="I16" s="1"/>
  <c r="E7"/>
  <c r="C17" s="1"/>
  <c r="E27" i="3"/>
  <c r="C34" s="1"/>
  <c r="K12"/>
  <c r="K8"/>
  <c r="K9"/>
  <c r="K10"/>
  <c r="K11"/>
  <c r="K13"/>
  <c r="K14"/>
  <c r="K15"/>
  <c r="K16"/>
  <c r="K7"/>
  <c r="I20" s="1"/>
  <c r="E7"/>
  <c r="C20" s="1"/>
  <c r="E29" i="2"/>
  <c r="C35" s="1"/>
  <c r="K7"/>
  <c r="I20" s="1"/>
  <c r="E7"/>
  <c r="C21" s="1"/>
  <c r="K7" i="1"/>
  <c r="I22" s="1"/>
  <c r="E7"/>
  <c r="E12" i="5"/>
  <c r="E8"/>
  <c r="E9"/>
  <c r="E10"/>
  <c r="E11"/>
  <c r="E13"/>
  <c r="E14"/>
  <c r="E9" i="7"/>
  <c r="E8"/>
  <c r="E10"/>
  <c r="E11"/>
  <c r="E26"/>
  <c r="E25"/>
  <c r="E24"/>
  <c r="E20"/>
  <c r="K11"/>
  <c r="K10"/>
  <c r="K9"/>
  <c r="K8"/>
  <c r="K4"/>
  <c r="E4"/>
  <c r="E27" i="5"/>
  <c r="K9"/>
  <c r="K8"/>
  <c r="K10"/>
  <c r="K11"/>
  <c r="K12"/>
  <c r="K13"/>
  <c r="K14"/>
  <c r="E26"/>
  <c r="E28"/>
  <c r="E29"/>
  <c r="E30"/>
  <c r="E22"/>
  <c r="K4"/>
  <c r="E4"/>
  <c r="E7" i="4"/>
  <c r="C17" s="1"/>
  <c r="E29"/>
  <c r="E28"/>
  <c r="E27"/>
  <c r="E26"/>
  <c r="C32" s="1"/>
  <c r="E23"/>
  <c r="E15"/>
  <c r="E14"/>
  <c r="E13"/>
  <c r="E12"/>
  <c r="E11"/>
  <c r="E10"/>
  <c r="E9"/>
  <c r="E8"/>
  <c r="K4"/>
  <c r="E4"/>
  <c r="E16" i="3"/>
  <c r="E8"/>
  <c r="E9"/>
  <c r="E10"/>
  <c r="E11"/>
  <c r="E12"/>
  <c r="E13"/>
  <c r="E14"/>
  <c r="E15"/>
  <c r="E30"/>
  <c r="E29"/>
  <c r="E28"/>
  <c r="E24"/>
  <c r="K4"/>
  <c r="E4"/>
  <c r="E32" i="2"/>
  <c r="E31"/>
  <c r="E30"/>
  <c r="E26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4"/>
  <c r="E4"/>
  <c r="E26" i="1"/>
  <c r="K4"/>
  <c r="E4"/>
  <c r="E30"/>
  <c r="E31"/>
  <c r="E32"/>
  <c r="K8"/>
  <c r="K9"/>
  <c r="K10"/>
  <c r="K11"/>
  <c r="K12"/>
  <c r="K13"/>
  <c r="K14"/>
  <c r="K15"/>
  <c r="K16"/>
  <c r="K17"/>
  <c r="E12"/>
  <c r="E8"/>
  <c r="E9"/>
  <c r="E10"/>
  <c r="E11"/>
  <c r="E13"/>
  <c r="E14"/>
  <c r="E15"/>
  <c r="E16"/>
  <c r="E17"/>
  <c r="E18"/>
  <c r="I17" i="5" l="1"/>
  <c r="C16"/>
  <c r="I18"/>
  <c r="C32"/>
  <c r="C33"/>
  <c r="C18"/>
  <c r="C18" i="4"/>
  <c r="C33"/>
  <c r="C31"/>
  <c r="I18"/>
  <c r="C19"/>
  <c r="I17"/>
  <c r="C19" i="3"/>
  <c r="I18"/>
  <c r="I19"/>
  <c r="C32"/>
  <c r="C18"/>
  <c r="C33"/>
  <c r="C20" i="2"/>
  <c r="C22"/>
  <c r="I22"/>
  <c r="C34"/>
  <c r="C36"/>
  <c r="I21"/>
  <c r="C20" i="1"/>
  <c r="C21"/>
  <c r="I20"/>
  <c r="C34"/>
  <c r="C36"/>
  <c r="C22"/>
  <c r="I21"/>
  <c r="C13" i="7"/>
  <c r="C15"/>
  <c r="I14"/>
  <c r="C29"/>
  <c r="C30"/>
  <c r="I13"/>
</calcChain>
</file>

<file path=xl/sharedStrings.xml><?xml version="1.0" encoding="utf-8"?>
<sst xmlns="http://schemas.openxmlformats.org/spreadsheetml/2006/main" count="352" uniqueCount="36">
  <si>
    <t>Маркировка</t>
  </si>
  <si>
    <t>ВА 47-100 3Р</t>
  </si>
  <si>
    <t>AE 20-56</t>
  </si>
  <si>
    <t>ВА 88-32</t>
  </si>
  <si>
    <t>ВА 88-33</t>
  </si>
  <si>
    <t>ВА 51-35</t>
  </si>
  <si>
    <t>ВА 57-35</t>
  </si>
  <si>
    <t>Record SL</t>
  </si>
  <si>
    <t>Record Plus</t>
  </si>
  <si>
    <t>АВ3002</t>
  </si>
  <si>
    <t>220 вольт</t>
  </si>
  <si>
    <t>Итоговые  оценки</t>
  </si>
  <si>
    <t>Весомость фактора</t>
  </si>
  <si>
    <t>380 вольт</t>
  </si>
  <si>
    <t>660 вольт</t>
  </si>
  <si>
    <t>Всего:</t>
  </si>
  <si>
    <t>AE 20-66</t>
  </si>
  <si>
    <t>АВ3003</t>
  </si>
  <si>
    <t>ВА 88-35</t>
  </si>
  <si>
    <t>АВ3004</t>
  </si>
  <si>
    <t>ВА 88-37</t>
  </si>
  <si>
    <t>ВА 04-36 (Контактор)</t>
  </si>
  <si>
    <t>ВА 57-39 (КЭАЗ)</t>
  </si>
  <si>
    <t>ВА 51-39 (Контактор)</t>
  </si>
  <si>
    <t>ВА 88-40</t>
  </si>
  <si>
    <t>АВ3005</t>
  </si>
  <si>
    <t>ВА 04-36 (КЭАЗ)</t>
  </si>
  <si>
    <t>Наиболее подходящие вам модели:</t>
  </si>
  <si>
    <t>1.</t>
  </si>
  <si>
    <t>2.</t>
  </si>
  <si>
    <t>3.</t>
  </si>
  <si>
    <t>ВА 57Ф35</t>
  </si>
  <si>
    <t>Весомость фактора:</t>
  </si>
  <si>
    <t>Рабочая коммутационная способность, А</t>
  </si>
  <si>
    <t>Коммутационная износостойкость, циклов В-О</t>
  </si>
  <si>
    <t>Цена, $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</si>
</sst>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0" fillId="3" borderId="4" xfId="0" applyFill="1" applyBorder="1"/>
    <xf numFmtId="0" fontId="0" fillId="5" borderId="0" xfId="0" applyFill="1" applyBorder="1"/>
    <xf numFmtId="0" fontId="1" fillId="0" borderId="0" xfId="0" applyFont="1" applyBorder="1"/>
    <xf numFmtId="2" fontId="0" fillId="5" borderId="0" xfId="0" applyNumberFormat="1" applyFill="1" applyBorder="1"/>
    <xf numFmtId="0" fontId="0" fillId="0" borderId="0" xfId="0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/>
    <xf numFmtId="0" fontId="7" fillId="5" borderId="3" xfId="1" applyFont="1" applyFill="1" applyBorder="1" applyAlignment="1" applyProtection="1"/>
    <xf numFmtId="0" fontId="7" fillId="5" borderId="1" xfId="1" applyFont="1" applyFill="1" applyBorder="1" applyAlignment="1" applyProtection="1"/>
    <xf numFmtId="0" fontId="7" fillId="5" borderId="0" xfId="1" applyFont="1" applyFill="1" applyBorder="1" applyAlignment="1" applyProtection="1"/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right"/>
    </xf>
    <xf numFmtId="0" fontId="7" fillId="5" borderId="8" xfId="1" applyFont="1" applyFill="1" applyBorder="1" applyAlignment="1" applyProtection="1"/>
    <xf numFmtId="0" fontId="0" fillId="4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5050"/>
      <color rgb="FFFF66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1630-vykljuchatel_va_5735_80a_100a.html" TargetMode="External"/><Relationship Id="rId13" Type="http://schemas.openxmlformats.org/officeDocument/2006/relationships/hyperlink" Target="http://www.avtomats.com.ua/1648-vykljuchtatel_ae_2056-100_80a_100a_10in.html" TargetMode="External"/><Relationship Id="rId18" Type="http://schemas.openxmlformats.org/officeDocument/2006/relationships/hyperlink" Target="http://www.avtomats.com.ua/1674-avtomaticheskij_vykljuchatel_va_0436_80a-100a.html" TargetMode="External"/><Relationship Id="rId26" Type="http://schemas.openxmlformats.org/officeDocument/2006/relationships/hyperlink" Target="http://www.avtomats.com.ua/1630-vykljuchatel_va_5735_80a_100a.html" TargetMode="External"/><Relationship Id="rId3" Type="http://schemas.openxmlformats.org/officeDocument/2006/relationships/hyperlink" Target="http://www.avtomats.com.ua/2281-breaker_va_88-32_80a_100a_125a_iek.html" TargetMode="External"/><Relationship Id="rId21" Type="http://schemas.openxmlformats.org/officeDocument/2006/relationships/hyperlink" Target="http://www.avtomats.com.ua/1903-circuit_breaker_record_plus_fd160_80a_100a.html" TargetMode="External"/><Relationship Id="rId7" Type="http://schemas.openxmlformats.org/officeDocument/2006/relationships/hyperlink" Target="http://www.avtomats.com.ua/1674-avtomaticheskij_vykljuchatel_va_0436_80a-100a.html" TargetMode="External"/><Relationship Id="rId12" Type="http://schemas.openxmlformats.org/officeDocument/2006/relationships/hyperlink" Target="http://www.avtomats.com.ua/1787-circuit_breaker_va_04-36_80a_100a_contactor.html" TargetMode="External"/><Relationship Id="rId17" Type="http://schemas.openxmlformats.org/officeDocument/2006/relationships/hyperlink" Target="http://www.avtomats.com.ua/1664-avtomaticheskij_vykljuchatel_va_5135_80a-100a.html" TargetMode="External"/><Relationship Id="rId25" Type="http://schemas.openxmlformats.org/officeDocument/2006/relationships/hyperlink" Target="http://www.avtomats.com.ua/1674-avtomaticheskij_vykljuchatel_va_0436_80a-100a.html" TargetMode="External"/><Relationship Id="rId2" Type="http://schemas.openxmlformats.org/officeDocument/2006/relationships/hyperlink" Target="http://www.avtomats.com.ua/1648-vykljuchtatel_ae_2056-100_80a_100a_10in.html" TargetMode="External"/><Relationship Id="rId16" Type="http://schemas.openxmlformats.org/officeDocument/2006/relationships/hyperlink" Target="http://www.avtomats.com.ua/1627-vykljuchatel_va_57f35_80a_100a.html" TargetMode="External"/><Relationship Id="rId20" Type="http://schemas.openxmlformats.org/officeDocument/2006/relationships/hyperlink" Target="http://www.avtomats.com.ua/1913-vykljuchatel_record_80a_100a_ge.html" TargetMode="External"/><Relationship Id="rId1" Type="http://schemas.openxmlformats.org/officeDocument/2006/relationships/hyperlink" Target="http://www.avtomats.com.ua/2278-va_47-100_3p_80a_100a_iek.html" TargetMode="External"/><Relationship Id="rId6" Type="http://schemas.openxmlformats.org/officeDocument/2006/relationships/hyperlink" Target="http://www.avtomats.com.ua/1664-avtomaticheskij_vykljuchatel_va_5135_80a-100a.html" TargetMode="External"/><Relationship Id="rId11" Type="http://schemas.openxmlformats.org/officeDocument/2006/relationships/hyperlink" Target="http://www.avtomats.com.ua/2897-av3002_80a.html" TargetMode="External"/><Relationship Id="rId24" Type="http://schemas.openxmlformats.org/officeDocument/2006/relationships/hyperlink" Target="http://www.avtomats.com.ua/1664-avtomaticheskij_vykljuchatel_va_5135_80a-100a.html" TargetMode="External"/><Relationship Id="rId5" Type="http://schemas.openxmlformats.org/officeDocument/2006/relationships/hyperlink" Target="http://www.avtomats.com.ua/1627-vykljuchatel_va_57f35_80a_100a.html" TargetMode="External"/><Relationship Id="rId15" Type="http://schemas.openxmlformats.org/officeDocument/2006/relationships/hyperlink" Target="http://www.avtomats.com.ua/2282-breaker_va_88-33_80a_100a_125a_160a_iek.html" TargetMode="External"/><Relationship Id="rId23" Type="http://schemas.openxmlformats.org/officeDocument/2006/relationships/hyperlink" Target="http://www.avtomats.com.ua/1787-circuit_breaker_va_04-36_80a_100a_contactor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avtomats.com.ua/1903-circuit_breaker_record_plus_fd160_80a_100a.html" TargetMode="External"/><Relationship Id="rId19" Type="http://schemas.openxmlformats.org/officeDocument/2006/relationships/hyperlink" Target="http://www.avtomats.com.ua/1630-vykljuchatel_va_5735_80a_100a.html" TargetMode="External"/><Relationship Id="rId4" Type="http://schemas.openxmlformats.org/officeDocument/2006/relationships/hyperlink" Target="http://www.avtomats.com.ua/2282-breaker_va_88-33_80a_100a_125a_160a_iek.html" TargetMode="External"/><Relationship Id="rId9" Type="http://schemas.openxmlformats.org/officeDocument/2006/relationships/hyperlink" Target="http://www.avtomats.com.ua/1913-vykljuchatel_record_80a_100a_ge.html" TargetMode="External"/><Relationship Id="rId14" Type="http://schemas.openxmlformats.org/officeDocument/2006/relationships/hyperlink" Target="http://www.avtomats.com.ua/2281-breaker_va_88-32_80a_100a_125a_iek.html" TargetMode="External"/><Relationship Id="rId22" Type="http://schemas.openxmlformats.org/officeDocument/2006/relationships/hyperlink" Target="http://www.avtomats.com.ua/2897-av3002_80a.html" TargetMode="External"/><Relationship Id="rId27" Type="http://schemas.openxmlformats.org/officeDocument/2006/relationships/hyperlink" Target="http://www.avtomats.com.ua/1787-circuit_breaker_va_04-36_80a_100a_contactor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1630-vykljuchatel_va_5735_80a_100a.html" TargetMode="External"/><Relationship Id="rId13" Type="http://schemas.openxmlformats.org/officeDocument/2006/relationships/hyperlink" Target="http://www.avtomats.com.ua/1648-vykljuchtatel_ae_2056-100_80a_100a_10in.html" TargetMode="External"/><Relationship Id="rId18" Type="http://schemas.openxmlformats.org/officeDocument/2006/relationships/hyperlink" Target="http://www.avtomats.com.ua/1674-avtomaticheskij_vykljuchatel_va_0436_80a-100a.html" TargetMode="External"/><Relationship Id="rId26" Type="http://schemas.openxmlformats.org/officeDocument/2006/relationships/hyperlink" Target="http://www.avtomats.com.ua/1630-vykljuchatel_va_5735_80a_100a.html" TargetMode="External"/><Relationship Id="rId3" Type="http://schemas.openxmlformats.org/officeDocument/2006/relationships/hyperlink" Target="http://www.avtomats.com.ua/2281-breaker_va_88-32_80a_100a_125a_iek.html" TargetMode="External"/><Relationship Id="rId21" Type="http://schemas.openxmlformats.org/officeDocument/2006/relationships/hyperlink" Target="http://www.avtomats.com.ua/1903-circuit_breaker_record_plus_fd160_80a_100a.html" TargetMode="External"/><Relationship Id="rId7" Type="http://schemas.openxmlformats.org/officeDocument/2006/relationships/hyperlink" Target="http://www.avtomats.com.ua/1674-avtomaticheskij_vykljuchatel_va_0436_80a-100a.html" TargetMode="External"/><Relationship Id="rId12" Type="http://schemas.openxmlformats.org/officeDocument/2006/relationships/hyperlink" Target="http://www.avtomats.com.ua/1787-circuit_breaker_va_04-36_80a_100a_contactor.html" TargetMode="External"/><Relationship Id="rId17" Type="http://schemas.openxmlformats.org/officeDocument/2006/relationships/hyperlink" Target="http://www.avtomats.com.ua/1664-avtomaticheskij_vykljuchatel_va_5135_80a-100a.html" TargetMode="External"/><Relationship Id="rId25" Type="http://schemas.openxmlformats.org/officeDocument/2006/relationships/hyperlink" Target="http://www.avtomats.com.ua/1674-avtomaticheskij_vykljuchatel_va_0436_80a-100a.html" TargetMode="External"/><Relationship Id="rId2" Type="http://schemas.openxmlformats.org/officeDocument/2006/relationships/hyperlink" Target="http://www.avtomats.com.ua/1648-vykljuchtatel_ae_2056-100_80a_100a_10in.html" TargetMode="External"/><Relationship Id="rId16" Type="http://schemas.openxmlformats.org/officeDocument/2006/relationships/hyperlink" Target="http://www.avtomats.com.ua/1627-vykljuchatel_va_57f35_80a_100a.html" TargetMode="External"/><Relationship Id="rId20" Type="http://schemas.openxmlformats.org/officeDocument/2006/relationships/hyperlink" Target="http://www.avtomats.com.ua/1913-vykljuchatel_record_80a_100a_ge.html" TargetMode="External"/><Relationship Id="rId1" Type="http://schemas.openxmlformats.org/officeDocument/2006/relationships/hyperlink" Target="http://www.avtomats.com.ua/2278-va_47-100_3p_80a_100a_iek.html" TargetMode="External"/><Relationship Id="rId6" Type="http://schemas.openxmlformats.org/officeDocument/2006/relationships/hyperlink" Target="http://www.avtomats.com.ua/1664-avtomaticheskij_vykljuchatel_va_5135_80a-100a.html" TargetMode="External"/><Relationship Id="rId11" Type="http://schemas.openxmlformats.org/officeDocument/2006/relationships/hyperlink" Target="http://www.avtomats.com.ua/2897-av3002_80a.html" TargetMode="External"/><Relationship Id="rId24" Type="http://schemas.openxmlformats.org/officeDocument/2006/relationships/hyperlink" Target="http://www.avtomats.com.ua/1664-avtomaticheskij_vykljuchatel_va_5135_80a-100a.html" TargetMode="External"/><Relationship Id="rId5" Type="http://schemas.openxmlformats.org/officeDocument/2006/relationships/hyperlink" Target="http://www.avtomats.com.ua/1627-vykljuchatel_va_57f35_80a_100a.html" TargetMode="External"/><Relationship Id="rId15" Type="http://schemas.openxmlformats.org/officeDocument/2006/relationships/hyperlink" Target="http://www.avtomats.com.ua/2282-breaker_va_88-33_80a_100a_125a_160a_iek.html" TargetMode="External"/><Relationship Id="rId23" Type="http://schemas.openxmlformats.org/officeDocument/2006/relationships/hyperlink" Target="http://www.avtomats.com.ua/1787-circuit_breaker_va_04-36_80a_100a_contactor.html" TargetMode="External"/><Relationship Id="rId10" Type="http://schemas.openxmlformats.org/officeDocument/2006/relationships/hyperlink" Target="http://www.avtomats.com.ua/1903-circuit_breaker_record_plus_fd160_80a_100a.html" TargetMode="External"/><Relationship Id="rId19" Type="http://schemas.openxmlformats.org/officeDocument/2006/relationships/hyperlink" Target="http://www.avtomats.com.ua/1630-vykljuchatel_va_5735_80a_100a.html" TargetMode="External"/><Relationship Id="rId4" Type="http://schemas.openxmlformats.org/officeDocument/2006/relationships/hyperlink" Target="http://www.avtomats.com.ua/2282-breaker_va_88-33_80a_100a_125a_160a_iek.html" TargetMode="External"/><Relationship Id="rId9" Type="http://schemas.openxmlformats.org/officeDocument/2006/relationships/hyperlink" Target="http://www.avtomats.com.ua/1913-vykljuchatel_record_80a_100a_ge.html" TargetMode="External"/><Relationship Id="rId14" Type="http://schemas.openxmlformats.org/officeDocument/2006/relationships/hyperlink" Target="http://www.avtomats.com.ua/2281-breaker_va_88-32_80a_100a_125a_iek.html" TargetMode="External"/><Relationship Id="rId22" Type="http://schemas.openxmlformats.org/officeDocument/2006/relationships/hyperlink" Target="http://www.avtomats.com.ua/2897-av3002_80a.html" TargetMode="External"/><Relationship Id="rId27" Type="http://schemas.openxmlformats.org/officeDocument/2006/relationships/hyperlink" Target="http://www.avtomats.com.ua/1787-circuit_breaker_va_04-36_80a_100a_contactor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1788-circuit_breaker_va04-36_125a_160a_contactor.html" TargetMode="External"/><Relationship Id="rId13" Type="http://schemas.openxmlformats.org/officeDocument/2006/relationships/hyperlink" Target="http://www.avtomats.com.ua/1666-avtomaticheskij_vykljuchatel_va_51_35_160a.html" TargetMode="External"/><Relationship Id="rId18" Type="http://schemas.openxmlformats.org/officeDocument/2006/relationships/hyperlink" Target="http://www.avtomats.com.ua/1666-avtomaticheskij_vykljuchatel_va_51_35_160a.html" TargetMode="External"/><Relationship Id="rId3" Type="http://schemas.openxmlformats.org/officeDocument/2006/relationships/hyperlink" Target="http://www.avtomats.com.ua/1666-avtomaticheskij_vykljuchatel_va_51_35_160a.html" TargetMode="External"/><Relationship Id="rId21" Type="http://schemas.openxmlformats.org/officeDocument/2006/relationships/hyperlink" Target="http://www.avtomats.com.ua/1914-vykljuchatel_record_125a_160a_ge.html" TargetMode="External"/><Relationship Id="rId7" Type="http://schemas.openxmlformats.org/officeDocument/2006/relationships/hyperlink" Target="http://www.avtomats.com.ua/1906-circuit_breaker_record_plus_fd160_160a.html" TargetMode="External"/><Relationship Id="rId12" Type="http://schemas.openxmlformats.org/officeDocument/2006/relationships/hyperlink" Target="http://www.avtomats.com.ua/1628-vykljuchatel_va_57_f35_125a_160a.html" TargetMode="External"/><Relationship Id="rId17" Type="http://schemas.openxmlformats.org/officeDocument/2006/relationships/hyperlink" Target="http://www.avtomats.com.ua/2900-av3003_160a.html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avtomats.com.ua/1628-vykljuchatel_va_57_f35_125a_160a.html" TargetMode="External"/><Relationship Id="rId16" Type="http://schemas.openxmlformats.org/officeDocument/2006/relationships/hyperlink" Target="http://www.avtomats.com.ua/1650-vykljuchtatel_ae_2066-100_160a_10in.html" TargetMode="External"/><Relationship Id="rId20" Type="http://schemas.openxmlformats.org/officeDocument/2006/relationships/hyperlink" Target="http://www.avtomats.com.ua/1631-vykljuchatel_va_57_35_125a_160a.html" TargetMode="External"/><Relationship Id="rId1" Type="http://schemas.openxmlformats.org/officeDocument/2006/relationships/hyperlink" Target="http://www.avtomats.com.ua/2282-breaker_va_88-33_80a_100a_125a_160a_iek.html" TargetMode="External"/><Relationship Id="rId6" Type="http://schemas.openxmlformats.org/officeDocument/2006/relationships/hyperlink" Target="http://www.avtomats.com.ua/1914-vykljuchatel_record_125a_160a_ge.html" TargetMode="External"/><Relationship Id="rId11" Type="http://schemas.openxmlformats.org/officeDocument/2006/relationships/hyperlink" Target="http://www.avtomats.com.ua/2282-breaker_va_88-33_80a_100a_125a_160a_iek.html" TargetMode="External"/><Relationship Id="rId24" Type="http://schemas.openxmlformats.org/officeDocument/2006/relationships/hyperlink" Target="http://www.avtomats.com.ua/1788-circuit_breaker_va04-36_125a_160a_contactor.html" TargetMode="External"/><Relationship Id="rId5" Type="http://schemas.openxmlformats.org/officeDocument/2006/relationships/hyperlink" Target="http://www.avtomats.com.ua/1631-vykljuchatel_va_57_35_125a_160a.html" TargetMode="External"/><Relationship Id="rId15" Type="http://schemas.openxmlformats.org/officeDocument/2006/relationships/hyperlink" Target="http://www.avtomats.com.ua/1631-vykljuchatel_va_57_35_125a_160a.html" TargetMode="External"/><Relationship Id="rId23" Type="http://schemas.openxmlformats.org/officeDocument/2006/relationships/hyperlink" Target="http://www.avtomats.com.ua/1788-circuit_breaker_va04-36_125a_160a_contactor.html" TargetMode="External"/><Relationship Id="rId10" Type="http://schemas.openxmlformats.org/officeDocument/2006/relationships/hyperlink" Target="http://www.avtomats.com.ua/2900-av3003_160a.html" TargetMode="External"/><Relationship Id="rId19" Type="http://schemas.openxmlformats.org/officeDocument/2006/relationships/hyperlink" Target="http://www.avtomats.com.ua/1675-avtomaticheskij_vykljuchatel_va_04_36_125a-160a.html" TargetMode="External"/><Relationship Id="rId4" Type="http://schemas.openxmlformats.org/officeDocument/2006/relationships/hyperlink" Target="http://www.avtomats.com.ua/1675-avtomaticheskij_vykljuchatel_va_04_36_125a-160a.html" TargetMode="External"/><Relationship Id="rId9" Type="http://schemas.openxmlformats.org/officeDocument/2006/relationships/hyperlink" Target="http://www.avtomats.com.ua/1650-vykljuchtatel_ae_2066-100_160a_10in.html" TargetMode="External"/><Relationship Id="rId14" Type="http://schemas.openxmlformats.org/officeDocument/2006/relationships/hyperlink" Target="http://www.avtomats.com.ua/1675-avtomaticheskij_vykljuchatel_va_04_36_125a-160a.html" TargetMode="External"/><Relationship Id="rId22" Type="http://schemas.openxmlformats.org/officeDocument/2006/relationships/hyperlink" Target="http://www.avtomats.com.ua/1906-circuit_breaker_record_plus_fd160_160a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2283-breaker_va_88-35_160a_200a_250a_iek.html" TargetMode="External"/><Relationship Id="rId13" Type="http://schemas.openxmlformats.org/officeDocument/2006/relationships/hyperlink" Target="http://www.avtomats.com.ua/1632-vykljuchatel_va_57-35_200a_250a.html" TargetMode="External"/><Relationship Id="rId18" Type="http://schemas.openxmlformats.org/officeDocument/2006/relationships/hyperlink" Target="http://www.avtomats.com.ua/2903-av3004_250a.html" TargetMode="External"/><Relationship Id="rId3" Type="http://schemas.openxmlformats.org/officeDocument/2006/relationships/hyperlink" Target="http://www.avtomats.com.ua/1676-avtomaticheskij_vykljuchatel_va04-36_200a-250a.html" TargetMode="External"/><Relationship Id="rId21" Type="http://schemas.openxmlformats.org/officeDocument/2006/relationships/hyperlink" Target="http://www.avtomats.com.ua/1632-vykljuchatel_va_57-35_200a_250a.html" TargetMode="External"/><Relationship Id="rId7" Type="http://schemas.openxmlformats.org/officeDocument/2006/relationships/hyperlink" Target="http://www.avtomats.com.ua/1789-circuit_breaker_va_0436_200a_250a_contactor.html" TargetMode="External"/><Relationship Id="rId12" Type="http://schemas.openxmlformats.org/officeDocument/2006/relationships/hyperlink" Target="http://www.avtomats.com.ua/1676-avtomaticheskij_vykljuchatel_va04-36_200a-250a.html" TargetMode="External"/><Relationship Id="rId17" Type="http://schemas.openxmlformats.org/officeDocument/2006/relationships/hyperlink" Target="http://www.avtomats.com.ua/2283-breaker_va_88-35_160a_200a_250a_iek.html" TargetMode="External"/><Relationship Id="rId2" Type="http://schemas.openxmlformats.org/officeDocument/2006/relationships/hyperlink" Target="http://www.avtomats.com.ua/1667-avtomaticheskij_vykljuchatel_va_51_35_200a-250a.html" TargetMode="External"/><Relationship Id="rId16" Type="http://schemas.openxmlformats.org/officeDocument/2006/relationships/hyperlink" Target="http://www.avtomats.com.ua/1789-circuit_breaker_va_0436_200a_250a_contactor.html" TargetMode="External"/><Relationship Id="rId20" Type="http://schemas.openxmlformats.org/officeDocument/2006/relationships/hyperlink" Target="http://www.avtomats.com.ua/1676-avtomaticheskij_vykljuchatel_va04-36_200a-250a.html" TargetMode="External"/><Relationship Id="rId1" Type="http://schemas.openxmlformats.org/officeDocument/2006/relationships/hyperlink" Target="http://www.avtomats.com.ua/1629-vykljuchatel_va_57f_35_200a_250a.html" TargetMode="External"/><Relationship Id="rId6" Type="http://schemas.openxmlformats.org/officeDocument/2006/relationships/hyperlink" Target="http://www.avtomats.com.ua/1907-circuit_breaker_record_plus_fe250_200a_250a.html" TargetMode="External"/><Relationship Id="rId11" Type="http://schemas.openxmlformats.org/officeDocument/2006/relationships/hyperlink" Target="http://www.avtomats.com.ua/1667-avtomaticheskij_vykljuchatel_va_51_35_200a-250a.html" TargetMode="External"/><Relationship Id="rId5" Type="http://schemas.openxmlformats.org/officeDocument/2006/relationships/hyperlink" Target="http://www.avtomats.com.ua/1915-vykljuchatel_record_200a_250a_ge.html" TargetMode="External"/><Relationship Id="rId15" Type="http://schemas.openxmlformats.org/officeDocument/2006/relationships/hyperlink" Target="http://www.avtomats.com.ua/1907-circuit_breaker_record_plus_fe250_200a_250a.html" TargetMode="External"/><Relationship Id="rId10" Type="http://schemas.openxmlformats.org/officeDocument/2006/relationships/hyperlink" Target="http://www.avtomats.com.ua/1629-vykljuchatel_va_57f_35_200a_250a.html" TargetMode="External"/><Relationship Id="rId19" Type="http://schemas.openxmlformats.org/officeDocument/2006/relationships/hyperlink" Target="http://www.avtomats.com.ua/1667-avtomaticheskij_vykljuchatel_va_51_35_200a-250a.html" TargetMode="External"/><Relationship Id="rId4" Type="http://schemas.openxmlformats.org/officeDocument/2006/relationships/hyperlink" Target="http://www.avtomats.com.ua/1632-vykljuchatel_va_57-35_200a_250a.html" TargetMode="External"/><Relationship Id="rId9" Type="http://schemas.openxmlformats.org/officeDocument/2006/relationships/hyperlink" Target="http://www.avtomats.com.ua/2903-av3004_250a.html" TargetMode="External"/><Relationship Id="rId14" Type="http://schemas.openxmlformats.org/officeDocument/2006/relationships/hyperlink" Target="http://www.avtomats.com.ua/1915-vykljuchatel_record_200a_250a_ge.html" TargetMode="External"/><Relationship Id="rId22" Type="http://schemas.openxmlformats.org/officeDocument/2006/relationships/hyperlink" Target="http://www.avtomats.com.ua/1789-circuit_breaker_va_0436_200a_250a_contactor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1807-automatic_switch_va51-39_340010_500a_630a_800a_contactor.html" TargetMode="External"/><Relationship Id="rId13" Type="http://schemas.openxmlformats.org/officeDocument/2006/relationships/hyperlink" Target="http://www.avtomats.com.ua/2284-breaker_va_88-37_250a_315a_400a_iek.html" TargetMode="External"/><Relationship Id="rId18" Type="http://schemas.openxmlformats.org/officeDocument/2006/relationships/hyperlink" Target="http://www.avtomats.com.ua/1678-avtomaticheskij_vykljuchatel_va_04_36-340010_400a.html" TargetMode="External"/><Relationship Id="rId3" Type="http://schemas.openxmlformats.org/officeDocument/2006/relationships/hyperlink" Target="http://www.avtomats.com.ua/1908-circuit_breaker_record_plus_fg400_400a.html" TargetMode="External"/><Relationship Id="rId21" Type="http://schemas.openxmlformats.org/officeDocument/2006/relationships/hyperlink" Target="http://www.avtomats.com.ua/1634-avtomaticheskij_vykljuchatel_va_5739_250a_320a_400a.html" TargetMode="External"/><Relationship Id="rId7" Type="http://schemas.openxmlformats.org/officeDocument/2006/relationships/hyperlink" Target="http://www.avtomats.com.ua/1634-avtomaticheskij_vykljuchatel_va_5739_250a_320a_400a.html" TargetMode="External"/><Relationship Id="rId12" Type="http://schemas.openxmlformats.org/officeDocument/2006/relationships/hyperlink" Target="http://www.avtomats.com.ua/1789-circuit_breaker_va_0436_200a_250a_contactor.html" TargetMode="External"/><Relationship Id="rId17" Type="http://schemas.openxmlformats.org/officeDocument/2006/relationships/hyperlink" Target="http://www.avtomats.com.ua/1670-avtomaticheskij_vykljuchatel_va_51_35_m3_400a.html" TargetMode="External"/><Relationship Id="rId2" Type="http://schemas.openxmlformats.org/officeDocument/2006/relationships/hyperlink" Target="http://www.avtomats.com.ua/1678-avtomaticheskij_vykljuchatel_va_04_36-340010_400a.html" TargetMode="External"/><Relationship Id="rId16" Type="http://schemas.openxmlformats.org/officeDocument/2006/relationships/hyperlink" Target="http://www.avtomats.com.ua/1807-automatic_switch_va51-39_340010_500a_630a_800a_contactor.html" TargetMode="External"/><Relationship Id="rId20" Type="http://schemas.openxmlformats.org/officeDocument/2006/relationships/hyperlink" Target="http://www.avtomats.com.ua/1789-circuit_breaker_va_0436_200a_250a_contactor.html" TargetMode="External"/><Relationship Id="rId1" Type="http://schemas.openxmlformats.org/officeDocument/2006/relationships/hyperlink" Target="http://www.avtomats.com.ua/1670-avtomaticheskij_vykljuchatel_va_51_35_m3_400a.html" TargetMode="External"/><Relationship Id="rId6" Type="http://schemas.openxmlformats.org/officeDocument/2006/relationships/hyperlink" Target="http://www.avtomats.com.ua/2905-av3004_400a.html" TargetMode="External"/><Relationship Id="rId11" Type="http://schemas.openxmlformats.org/officeDocument/2006/relationships/hyperlink" Target="http://www.avtomats.com.ua/1908-circuit_breaker_record_plus_fg400_400a.html" TargetMode="External"/><Relationship Id="rId5" Type="http://schemas.openxmlformats.org/officeDocument/2006/relationships/hyperlink" Target="http://www.avtomats.com.ua/2284-breaker_va_88-37_250a_315a_400a_iek.html" TargetMode="External"/><Relationship Id="rId15" Type="http://schemas.openxmlformats.org/officeDocument/2006/relationships/hyperlink" Target="http://www.avtomats.com.ua/1634-avtomaticheskij_vykljuchatel_va_5739_250a_320a_400a.html" TargetMode="External"/><Relationship Id="rId10" Type="http://schemas.openxmlformats.org/officeDocument/2006/relationships/hyperlink" Target="http://www.avtomats.com.ua/1678-avtomaticheskij_vykljuchatel_va_04_36-340010_400a.html" TargetMode="External"/><Relationship Id="rId19" Type="http://schemas.openxmlformats.org/officeDocument/2006/relationships/hyperlink" Target="http://www.avtomats.com.ua/1908-circuit_breaker_record_plus_fg400_400a.html" TargetMode="External"/><Relationship Id="rId4" Type="http://schemas.openxmlformats.org/officeDocument/2006/relationships/hyperlink" Target="http://www.avtomats.com.ua/1789-circuit_breaker_va_0436_200a_250a_contactor.html" TargetMode="External"/><Relationship Id="rId9" Type="http://schemas.openxmlformats.org/officeDocument/2006/relationships/hyperlink" Target="http://www.avtomats.com.ua/1670-avtomaticheskij_vykljuchatel_va_51_35_m3_400a.html" TargetMode="External"/><Relationship Id="rId14" Type="http://schemas.openxmlformats.org/officeDocument/2006/relationships/hyperlink" Target="http://www.avtomats.com.ua/2905-av3004_400a.html" TargetMode="External"/><Relationship Id="rId22" Type="http://schemas.openxmlformats.org/officeDocument/2006/relationships/hyperlink" Target="http://www.avtomats.com.ua/1807-automatic_switch_va51-39_340010_500a_630a_800a_contactor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tomats.com.ua/1910-circuit_breaker_record_plus_fg630_630a.html" TargetMode="External"/><Relationship Id="rId13" Type="http://schemas.openxmlformats.org/officeDocument/2006/relationships/hyperlink" Target="http://www.avtomats.com.ua/1633-avtomaticheskij_vykljuchatel_va_57_39_500a_630a.html" TargetMode="External"/><Relationship Id="rId3" Type="http://schemas.openxmlformats.org/officeDocument/2006/relationships/hyperlink" Target="http://www.avtomats.com.ua/1910-circuit_breaker_record_plus_fg630_630a.html" TargetMode="External"/><Relationship Id="rId7" Type="http://schemas.openxmlformats.org/officeDocument/2006/relationships/hyperlink" Target="http://www.avtomats.com.ua/1807-automatic_switch_va51-39_340010_500a_630a_800a_contactor.html" TargetMode="External"/><Relationship Id="rId12" Type="http://schemas.openxmlformats.org/officeDocument/2006/relationships/hyperlink" Target="http://www.avtomats.com.ua/2285-breaker_va_88-40_400a_500a_630a_iek.html" TargetMode="External"/><Relationship Id="rId2" Type="http://schemas.openxmlformats.org/officeDocument/2006/relationships/hyperlink" Target="http://www.avtomats.com.ua/1807-automatic_switch_va51-39_340010_500a_630a_800a_contactor.html" TargetMode="External"/><Relationship Id="rId1" Type="http://schemas.openxmlformats.org/officeDocument/2006/relationships/hyperlink" Target="http://www.avtomats.com.ua/1633-avtomaticheskij_vykljuchatel_va_57_39_500a_630a.html" TargetMode="External"/><Relationship Id="rId6" Type="http://schemas.openxmlformats.org/officeDocument/2006/relationships/hyperlink" Target="http://www.avtomats.com.ua/1633-avtomaticheskij_vykljuchatel_va_57_39_500a_630a.html" TargetMode="External"/><Relationship Id="rId11" Type="http://schemas.openxmlformats.org/officeDocument/2006/relationships/hyperlink" Target="http://www.avtomats.com.ua/1910-circuit_breaker_record_plus_fg630_630a.html" TargetMode="External"/><Relationship Id="rId5" Type="http://schemas.openxmlformats.org/officeDocument/2006/relationships/hyperlink" Target="http://www.avtomats.com.ua/2907-av3005_630a.html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avtomats.com.ua/2907-av3005_630a.html" TargetMode="External"/><Relationship Id="rId4" Type="http://schemas.openxmlformats.org/officeDocument/2006/relationships/hyperlink" Target="http://www.avtomats.com.ua/2285-breaker_va_88-40_400a_500a_630a_iek.html" TargetMode="External"/><Relationship Id="rId9" Type="http://schemas.openxmlformats.org/officeDocument/2006/relationships/hyperlink" Target="http://www.avtomats.com.ua/2285-breaker_va_88-40_400a_500a_630a_iek.html" TargetMode="External"/><Relationship Id="rId14" Type="http://schemas.openxmlformats.org/officeDocument/2006/relationships/hyperlink" Target="http://www.avtomats.com.ua/1807-automatic_switch_va51-39_340010_500a_630a_800a_contac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>
      <selection activeCell="A4" sqref="A4"/>
    </sheetView>
  </sheetViews>
  <sheetFormatPr defaultRowHeight="15"/>
  <cols>
    <col min="1" max="3" width="20.7109375" customWidth="1"/>
    <col min="4" max="5" width="12.7109375" customWidth="1"/>
    <col min="6" max="6" width="2.7109375" customWidth="1"/>
    <col min="7" max="9" width="20.7109375" customWidth="1"/>
    <col min="10" max="11" width="12.7109375" customWidth="1"/>
  </cols>
  <sheetData>
    <row r="2" spans="1:11" ht="26.25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12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12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45.7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15" t="s">
        <v>1</v>
      </c>
      <c r="B7" s="28">
        <v>10000</v>
      </c>
      <c r="C7" s="28">
        <v>6000</v>
      </c>
      <c r="D7" s="23">
        <v>15.4</v>
      </c>
      <c r="E7" s="23">
        <f>((B7/(MAX(B$7:B$18)))*$B$4)+((C7/MAX(C$7:C$18))*$C$4)+((MIN(D$7:D$18)/D7)*$D$4)</f>
        <v>0.93333333333333335</v>
      </c>
      <c r="F7" s="1"/>
      <c r="G7" s="16" t="s">
        <v>2</v>
      </c>
      <c r="H7" s="22">
        <v>6000</v>
      </c>
      <c r="I7" s="22">
        <v>3000</v>
      </c>
      <c r="J7" s="29">
        <v>21.32</v>
      </c>
      <c r="K7" s="23">
        <f>((H7/(MAX(H$7:H$17)))*$H$4)+((I7/MAX(I$7:I$17))*$I$4)+((MIN(J$7:J$17)/J7)*$J$4)</f>
        <v>0.68200000000000005</v>
      </c>
    </row>
    <row r="8" spans="1:11">
      <c r="A8" s="16" t="s">
        <v>2</v>
      </c>
      <c r="B8" s="22">
        <v>6000</v>
      </c>
      <c r="C8" s="22">
        <v>3000</v>
      </c>
      <c r="D8" s="29">
        <v>21.32</v>
      </c>
      <c r="E8" s="23">
        <f>((B8/(MAX(B$7:B$18)))*$B$4)+((C8/MAX(C$7:C$18))*$C$4)+((MIN(D$7:D$18)/D8)*$D$4)</f>
        <v>0.5589305816135085</v>
      </c>
      <c r="F8" s="1"/>
      <c r="G8" s="16" t="s">
        <v>3</v>
      </c>
      <c r="H8" s="22">
        <v>12500</v>
      </c>
      <c r="I8" s="22">
        <v>2500</v>
      </c>
      <c r="J8" s="29">
        <v>27.85</v>
      </c>
      <c r="K8" s="23">
        <f t="shared" ref="K8:K17" si="0">((H8/(MAX(H$7:H$17)))*$H$4)+((I8/MAX(I$7:I$17))*$I$4)+((MIN(J$7:J$17)/J8)*$J$4)</f>
        <v>0.58121184919210056</v>
      </c>
    </row>
    <row r="9" spans="1:11">
      <c r="A9" s="16" t="s">
        <v>3</v>
      </c>
      <c r="B9" s="22">
        <v>12500</v>
      </c>
      <c r="C9" s="22">
        <v>2500</v>
      </c>
      <c r="D9" s="29">
        <v>27.85</v>
      </c>
      <c r="E9" s="23">
        <f t="shared" ref="E9:E18" si="1">((B9/(MAX(B$7:B$18)))*$B$4)+((C9/MAX(C$7:C$18))*$C$4)+((MIN(D$7:D$18)/D9)*$D$4)</f>
        <v>0.4711849192100539</v>
      </c>
      <c r="F9" s="1"/>
      <c r="G9" s="16" t="s">
        <v>4</v>
      </c>
      <c r="H9" s="22">
        <v>17500</v>
      </c>
      <c r="I9" s="22">
        <v>2000</v>
      </c>
      <c r="J9" s="29">
        <v>34.9</v>
      </c>
      <c r="K9" s="23">
        <f t="shared" si="0"/>
        <v>0.5043553008595989</v>
      </c>
    </row>
    <row r="10" spans="1:11">
      <c r="A10" s="16" t="s">
        <v>4</v>
      </c>
      <c r="B10" s="22">
        <v>17500</v>
      </c>
      <c r="C10" s="22">
        <v>2000</v>
      </c>
      <c r="D10" s="29">
        <v>34.9</v>
      </c>
      <c r="E10" s="23">
        <f t="shared" si="1"/>
        <v>0.40150429799426934</v>
      </c>
      <c r="F10" s="1"/>
      <c r="G10" s="16" t="s">
        <v>31</v>
      </c>
      <c r="H10" s="22">
        <v>10000</v>
      </c>
      <c r="I10" s="22">
        <v>2500</v>
      </c>
      <c r="J10" s="29">
        <v>36.53</v>
      </c>
      <c r="K10" s="23">
        <f t="shared" si="0"/>
        <v>0.49511862396204032</v>
      </c>
    </row>
    <row r="11" spans="1:11">
      <c r="A11" s="16" t="s">
        <v>31</v>
      </c>
      <c r="B11" s="22">
        <v>10000</v>
      </c>
      <c r="C11" s="22">
        <v>2500</v>
      </c>
      <c r="D11" s="29">
        <v>36.53</v>
      </c>
      <c r="E11" s="23">
        <f t="shared" si="1"/>
        <v>0.4102951911670773</v>
      </c>
      <c r="F11" s="1"/>
      <c r="G11" s="16" t="s">
        <v>5</v>
      </c>
      <c r="H11" s="22">
        <v>9000</v>
      </c>
      <c r="I11" s="22">
        <v>2000</v>
      </c>
      <c r="J11" s="29">
        <v>39.1</v>
      </c>
      <c r="K11" s="23">
        <f t="shared" si="0"/>
        <v>0.43277408354646207</v>
      </c>
    </row>
    <row r="12" spans="1:11">
      <c r="A12" s="16" t="s">
        <v>5</v>
      </c>
      <c r="B12" s="22">
        <v>9000</v>
      </c>
      <c r="C12" s="22">
        <v>2000</v>
      </c>
      <c r="D12" s="29">
        <v>39.1</v>
      </c>
      <c r="E12" s="23">
        <f>((B12/(MAX(B$7:B$18)))*$B$4)+((C12/MAX(C$7:C$18))*$C$4)+((MIN(D$7:D$18)/D12)*$D$4)</f>
        <v>0.35421142369991476</v>
      </c>
      <c r="F12" s="1"/>
      <c r="G12" s="16" t="s">
        <v>26</v>
      </c>
      <c r="H12" s="22">
        <v>9000</v>
      </c>
      <c r="I12" s="22">
        <v>2000</v>
      </c>
      <c r="J12" s="29">
        <v>62.3</v>
      </c>
      <c r="K12" s="23">
        <f t="shared" si="0"/>
        <v>0.35155270197966826</v>
      </c>
    </row>
    <row r="13" spans="1:11">
      <c r="A13" s="16" t="s">
        <v>26</v>
      </c>
      <c r="B13" s="22">
        <v>9000</v>
      </c>
      <c r="C13" s="22">
        <v>2000</v>
      </c>
      <c r="D13" s="29">
        <v>62.3</v>
      </c>
      <c r="E13" s="23">
        <f t="shared" si="1"/>
        <v>0.29554307116104872</v>
      </c>
      <c r="F13" s="1"/>
      <c r="G13" s="16" t="s">
        <v>6</v>
      </c>
      <c r="H13" s="22">
        <v>12500</v>
      </c>
      <c r="I13" s="22">
        <v>2500</v>
      </c>
      <c r="J13" s="29">
        <v>55.17</v>
      </c>
      <c r="K13" s="23">
        <f t="shared" si="0"/>
        <v>0.42957676273336964</v>
      </c>
    </row>
    <row r="14" spans="1:11">
      <c r="A14" s="16" t="s">
        <v>6</v>
      </c>
      <c r="B14" s="22">
        <v>12500</v>
      </c>
      <c r="C14" s="22">
        <v>2500</v>
      </c>
      <c r="D14" s="29">
        <v>55.17</v>
      </c>
      <c r="E14" s="23">
        <f t="shared" si="1"/>
        <v>0.36165488490121445</v>
      </c>
      <c r="F14" s="1"/>
      <c r="G14" s="16" t="s">
        <v>7</v>
      </c>
      <c r="H14" s="22">
        <v>12500</v>
      </c>
      <c r="I14" s="22">
        <v>5000</v>
      </c>
      <c r="J14" s="29">
        <v>67.16</v>
      </c>
      <c r="K14" s="23">
        <f t="shared" si="0"/>
        <v>0.61031367877704978</v>
      </c>
    </row>
    <row r="15" spans="1:11">
      <c r="A15" s="16" t="s">
        <v>7</v>
      </c>
      <c r="B15" s="22">
        <v>20000</v>
      </c>
      <c r="C15" s="22">
        <v>5000</v>
      </c>
      <c r="D15" s="29">
        <v>67.16</v>
      </c>
      <c r="E15" s="23">
        <f t="shared" si="1"/>
        <v>0.57505459598967645</v>
      </c>
      <c r="F15" s="1"/>
      <c r="G15" s="16" t="s">
        <v>8</v>
      </c>
      <c r="H15" s="22">
        <v>18750</v>
      </c>
      <c r="I15" s="22">
        <v>5000</v>
      </c>
      <c r="J15" s="29">
        <v>119.97</v>
      </c>
      <c r="K15" s="23">
        <f t="shared" si="0"/>
        <v>0.58775110444277745</v>
      </c>
    </row>
    <row r="16" spans="1:11">
      <c r="A16" s="16" t="s">
        <v>8</v>
      </c>
      <c r="B16" s="22">
        <v>30000</v>
      </c>
      <c r="C16" s="22">
        <v>5000</v>
      </c>
      <c r="D16" s="29">
        <v>119.97</v>
      </c>
      <c r="E16" s="23">
        <f t="shared" si="1"/>
        <v>0.56801283654246904</v>
      </c>
      <c r="F16" s="1"/>
      <c r="G16" s="16" t="s">
        <v>9</v>
      </c>
      <c r="H16" s="22">
        <v>12500</v>
      </c>
      <c r="I16" s="22">
        <v>1500</v>
      </c>
      <c r="J16" s="29">
        <v>57.91</v>
      </c>
      <c r="K16" s="23">
        <f t="shared" si="0"/>
        <v>0.33892966096816901</v>
      </c>
    </row>
    <row r="17" spans="1:11">
      <c r="A17" s="16" t="s">
        <v>9</v>
      </c>
      <c r="B17" s="22">
        <v>12500</v>
      </c>
      <c r="C17" s="22">
        <v>1500</v>
      </c>
      <c r="D17" s="29">
        <v>57.91</v>
      </c>
      <c r="E17" s="23">
        <f t="shared" si="1"/>
        <v>0.27303862315086636</v>
      </c>
      <c r="F17" s="1"/>
      <c r="G17" s="16" t="s">
        <v>21</v>
      </c>
      <c r="H17" s="22">
        <v>15000</v>
      </c>
      <c r="I17" s="22">
        <v>6000</v>
      </c>
      <c r="J17" s="29">
        <v>43.82</v>
      </c>
      <c r="K17" s="23">
        <f t="shared" si="0"/>
        <v>0.77461433135554547</v>
      </c>
    </row>
    <row r="18" spans="1:11">
      <c r="A18" s="16" t="s">
        <v>21</v>
      </c>
      <c r="B18" s="22">
        <v>15000</v>
      </c>
      <c r="C18" s="22">
        <v>6000</v>
      </c>
      <c r="D18" s="29">
        <v>43.82</v>
      </c>
      <c r="E18" s="23">
        <f t="shared" si="1"/>
        <v>0.69057507987220457</v>
      </c>
      <c r="F18" s="1"/>
      <c r="G18" s="4"/>
      <c r="H18" s="1"/>
      <c r="I18" s="1"/>
      <c r="J18" s="1"/>
      <c r="K18" s="5"/>
    </row>
    <row r="19" spans="1:11">
      <c r="A19" s="7"/>
      <c r="B19" s="3"/>
      <c r="C19" s="3"/>
      <c r="D19" s="3"/>
      <c r="E19" s="5"/>
      <c r="F19" s="1"/>
      <c r="G19" s="4"/>
      <c r="H19" s="1"/>
      <c r="I19" s="1"/>
      <c r="J19" s="1"/>
      <c r="K19" s="5"/>
    </row>
    <row r="20" spans="1:11" ht="15.95" customHeight="1">
      <c r="A20" s="33" t="s">
        <v>27</v>
      </c>
      <c r="B20" s="11" t="s">
        <v>28</v>
      </c>
      <c r="C20" s="12" t="str">
        <f>INDEX(A7:E18,MATCH(MAX(E7:E18),E7:E18,0),1)</f>
        <v>ВА 47-100 3Р</v>
      </c>
      <c r="D20" s="3"/>
      <c r="E20" s="5"/>
      <c r="F20" s="1"/>
      <c r="G20" s="33" t="s">
        <v>27</v>
      </c>
      <c r="H20" s="11" t="s">
        <v>28</v>
      </c>
      <c r="I20" s="12" t="str">
        <f>INDEX(G7:K17,MATCH(MAX(K7:K17),K7:K17,0),1)</f>
        <v>ВА 04-36 (Контактор)</v>
      </c>
      <c r="J20" s="1"/>
      <c r="K20" s="5"/>
    </row>
    <row r="21" spans="1:11" ht="15.95" customHeight="1">
      <c r="A21" s="34"/>
      <c r="B21" s="13" t="s">
        <v>29</v>
      </c>
      <c r="C21" s="14" t="str">
        <f>INDEX(A7:E18,MATCH(LARGE(E7:E18,2),E7:E18,0),1)</f>
        <v>ВА 04-36 (Контактор)</v>
      </c>
      <c r="D21" s="1"/>
      <c r="E21" s="5"/>
      <c r="F21" s="1"/>
      <c r="G21" s="34"/>
      <c r="H21" s="13" t="s">
        <v>29</v>
      </c>
      <c r="I21" s="14" t="str">
        <f>INDEX(G7:K17,MATCH(LARGE(K7:K17,2),K7:K17,0),1)</f>
        <v>AE 20-56</v>
      </c>
      <c r="J21" s="1"/>
      <c r="K21" s="5"/>
    </row>
    <row r="22" spans="1:11" ht="15.95" customHeight="1">
      <c r="A22" s="35"/>
      <c r="B22" s="10" t="s">
        <v>30</v>
      </c>
      <c r="C22" s="9" t="str">
        <f>INDEX(A7:E18,MATCH(LARGE(E7:E18,3),E7:E18,0),1)</f>
        <v>Record SL</v>
      </c>
      <c r="D22" s="1"/>
      <c r="E22" s="5"/>
      <c r="F22" s="1"/>
      <c r="G22" s="35"/>
      <c r="H22" s="10" t="s">
        <v>30</v>
      </c>
      <c r="I22" s="9" t="str">
        <f>INDEX(G7:K17,MATCH(LARGE(K7:K17,3),K7:K17,0),1)</f>
        <v>Record SL</v>
      </c>
      <c r="J22" s="1"/>
      <c r="K22" s="5"/>
    </row>
    <row r="23" spans="1:11">
      <c r="A23" s="4"/>
      <c r="B23" s="6"/>
      <c r="C23" s="6"/>
      <c r="D23" s="1"/>
      <c r="E23" s="5"/>
      <c r="F23" s="1"/>
      <c r="G23" s="4"/>
      <c r="H23" s="1"/>
      <c r="I23" s="1"/>
      <c r="J23" s="1"/>
      <c r="K23" s="5"/>
    </row>
    <row r="24" spans="1:11" ht="26.1" customHeight="1">
      <c r="A24" s="36" t="s">
        <v>14</v>
      </c>
      <c r="B24" s="36"/>
      <c r="C24" s="36"/>
      <c r="D24" s="36"/>
      <c r="E24" s="36"/>
      <c r="G24" s="4"/>
      <c r="H24" s="1"/>
      <c r="I24" s="1"/>
      <c r="J24" s="1"/>
      <c r="K24" s="5"/>
    </row>
    <row r="25" spans="1:11" ht="15.75" thickBot="1">
      <c r="E25" s="26" t="s">
        <v>15</v>
      </c>
      <c r="G25" s="4"/>
      <c r="H25" s="1"/>
      <c r="I25" s="1"/>
      <c r="J25" s="1"/>
      <c r="K25" s="5"/>
    </row>
    <row r="26" spans="1:11" ht="15.75" thickBot="1">
      <c r="A26" s="2" t="s">
        <v>12</v>
      </c>
      <c r="B26" s="27">
        <v>0.1</v>
      </c>
      <c r="C26" s="27">
        <v>0.5</v>
      </c>
      <c r="D26" s="27">
        <v>0.4</v>
      </c>
      <c r="E26" s="1">
        <f>B26+C26+D26</f>
        <v>1</v>
      </c>
      <c r="G26" s="4"/>
      <c r="H26" s="6"/>
      <c r="I26" s="6"/>
      <c r="J26" s="1"/>
      <c r="K26" s="5"/>
    </row>
    <row r="27" spans="1:11">
      <c r="G27" s="4"/>
      <c r="H27" s="6"/>
      <c r="I27" s="6"/>
      <c r="J27" s="1"/>
      <c r="K27" s="5"/>
    </row>
    <row r="28" spans="1:11" ht="33.75" customHeight="1" thickBot="1">
      <c r="A28" s="21" t="s">
        <v>0</v>
      </c>
      <c r="B28" s="21" t="s">
        <v>33</v>
      </c>
      <c r="C28" s="21" t="s">
        <v>34</v>
      </c>
      <c r="D28" s="21" t="s">
        <v>35</v>
      </c>
      <c r="E28" s="21" t="s">
        <v>11</v>
      </c>
      <c r="G28" s="4"/>
      <c r="H28" s="6"/>
      <c r="I28" s="6"/>
      <c r="J28" s="6"/>
      <c r="K28" s="5"/>
    </row>
    <row r="29" spans="1:11" ht="15.75" thickTop="1">
      <c r="A29" s="16" t="s">
        <v>5</v>
      </c>
      <c r="B29" s="22">
        <v>5000</v>
      </c>
      <c r="C29" s="22">
        <v>2000</v>
      </c>
      <c r="D29" s="29">
        <v>39.1</v>
      </c>
      <c r="E29" s="23">
        <f>((B29/(MAX(B$29:B$32)))*$B$26)+((C29/MAX(C$29:C$32))*$C$26)+((MIN(D$29:D$32)/D29)*$D$26)</f>
        <v>0.6333333333333333</v>
      </c>
      <c r="G29" s="4"/>
      <c r="H29" s="6"/>
      <c r="I29" s="6"/>
      <c r="J29" s="1"/>
      <c r="K29" s="5"/>
    </row>
    <row r="30" spans="1:11">
      <c r="A30" s="16" t="s">
        <v>26</v>
      </c>
      <c r="B30" s="22">
        <v>5000</v>
      </c>
      <c r="C30" s="22">
        <v>2000</v>
      </c>
      <c r="D30" s="29">
        <v>62.3</v>
      </c>
      <c r="E30" s="23">
        <f t="shared" ref="E30:E32" si="2">((B30/(MAX(B$29:B$32)))*$B$26)+((C30/MAX(C$29:C$32))*$C$26)+((MIN(D$29:D$32)/D30)*$D$26)</f>
        <v>0.48437667201712153</v>
      </c>
      <c r="G30" s="4"/>
      <c r="H30" s="1"/>
      <c r="I30" s="1"/>
      <c r="J30" s="1"/>
      <c r="K30" s="5"/>
    </row>
    <row r="31" spans="1:11">
      <c r="A31" s="16" t="s">
        <v>6</v>
      </c>
      <c r="B31" s="22">
        <v>7500</v>
      </c>
      <c r="C31" s="22">
        <v>2500</v>
      </c>
      <c r="D31" s="29">
        <v>55.17</v>
      </c>
      <c r="E31" s="23">
        <f t="shared" si="2"/>
        <v>0.59182073590719597</v>
      </c>
      <c r="G31" s="4"/>
      <c r="H31" s="1"/>
      <c r="I31" s="1"/>
      <c r="J31" s="1"/>
      <c r="K31" s="5"/>
    </row>
    <row r="32" spans="1:11">
      <c r="A32" s="16" t="s">
        <v>21</v>
      </c>
      <c r="B32" s="25">
        <v>7500</v>
      </c>
      <c r="C32" s="25">
        <v>6000</v>
      </c>
      <c r="D32" s="29">
        <v>43.82</v>
      </c>
      <c r="E32" s="23">
        <f t="shared" si="2"/>
        <v>0.95691465084436333</v>
      </c>
      <c r="G32" s="1"/>
      <c r="H32" s="1"/>
      <c r="I32" s="1"/>
      <c r="J32" s="1"/>
      <c r="K32" s="5"/>
    </row>
    <row r="33" spans="1:11">
      <c r="A33" s="4"/>
      <c r="B33" s="1"/>
      <c r="C33" s="1"/>
      <c r="D33" s="1"/>
      <c r="E33" s="5"/>
      <c r="G33" s="1"/>
      <c r="H33" s="1"/>
      <c r="I33" s="1"/>
      <c r="J33" s="1"/>
      <c r="K33" s="1"/>
    </row>
    <row r="34" spans="1:11" ht="15.95" customHeight="1">
      <c r="A34" s="33" t="s">
        <v>27</v>
      </c>
      <c r="B34" s="11" t="s">
        <v>28</v>
      </c>
      <c r="C34" s="12" t="str">
        <f>INDEX(A29:E32,MATCH(MAX(E29:E32),E29:E32,0),1)</f>
        <v>ВА 04-36 (Контактор)</v>
      </c>
      <c r="D34" s="1"/>
      <c r="E34" s="5"/>
    </row>
    <row r="35" spans="1:11" ht="15.95" customHeight="1">
      <c r="A35" s="34"/>
      <c r="B35" s="13" t="s">
        <v>29</v>
      </c>
      <c r="C35" s="14" t="str">
        <f>INDEX(A29:E32,MATCH(LARGE(E29:E32,2),E29:E32,0),1)</f>
        <v>ВА 51-35</v>
      </c>
      <c r="D35" s="1"/>
      <c r="E35" s="5"/>
    </row>
    <row r="36" spans="1:11" ht="15.95" customHeight="1">
      <c r="A36" s="35"/>
      <c r="B36" s="10" t="s">
        <v>30</v>
      </c>
      <c r="C36" s="9" t="str">
        <f>INDEX(A29:E32,MATCH(LARGE(E29:E32,3),E29:E32,0),1)</f>
        <v>ВА 57-35</v>
      </c>
      <c r="D36" s="1"/>
      <c r="E36" s="5"/>
    </row>
    <row r="37" spans="1:11">
      <c r="A37" s="1"/>
      <c r="B37" s="1"/>
      <c r="C37" s="1"/>
      <c r="D37" s="1"/>
      <c r="E37" s="5"/>
    </row>
    <row r="38" spans="1:11">
      <c r="A38" s="1"/>
      <c r="B38" s="1"/>
      <c r="C38" s="1"/>
      <c r="D38" s="1"/>
      <c r="E38" s="5"/>
    </row>
    <row r="39" spans="1:11">
      <c r="A39" s="1"/>
      <c r="B39" s="1"/>
      <c r="C39" s="1"/>
      <c r="D39" s="1"/>
      <c r="E39" s="5"/>
    </row>
  </sheetData>
  <mergeCells count="6">
    <mergeCell ref="A20:A22"/>
    <mergeCell ref="G20:G22"/>
    <mergeCell ref="A34:A36"/>
    <mergeCell ref="A2:E2"/>
    <mergeCell ref="G2:K2"/>
    <mergeCell ref="A24:E24"/>
  </mergeCells>
  <hyperlinks>
    <hyperlink ref="A7" r:id="rId1" tooltip="Автоматический выключатель ВА 47-100"/>
    <hyperlink ref="A8" r:id="rId2" tooltip="Автоматический выключатель АЕ 20-56"/>
    <hyperlink ref="A9" r:id="rId3" tooltip="Автоматический выключатель ВА 88-32 IEK"/>
    <hyperlink ref="A10" r:id="rId4" tooltip="Выключатель ВА88-33"/>
    <hyperlink ref="A11" r:id="rId5" tooltip="Автоматический выключатель ВА 57Ф35"/>
    <hyperlink ref="A12" r:id="rId6" tooltip="Автоматический выключатель ВА 51-35"/>
    <hyperlink ref="A13" r:id="rId7" tooltip="Автоматический выключатель ВА 04-36"/>
    <hyperlink ref="A14" r:id="rId8" tooltip="ВА57-35 – выключатель автоматический"/>
    <hyperlink ref="A15" r:id="rId9" tooltip="Выключатель Record SL General Electric"/>
    <hyperlink ref="A16" r:id="rId10" tooltip="Выключатель Record Plus"/>
    <hyperlink ref="A17" r:id="rId11" tooltip="Автоматический выключатель АВ3002/3Н "/>
    <hyperlink ref="A18" r:id="rId12" tooltip="Выключатель ВА 04-36"/>
    <hyperlink ref="G7" r:id="rId13" tooltip="Автоматический выключатель АЕ 20-56"/>
    <hyperlink ref="G8" r:id="rId14" tooltip="Автоматический выключатель ВА 88-32 IEK"/>
    <hyperlink ref="G9" r:id="rId15" tooltip="Выключатель ВА88-33"/>
    <hyperlink ref="G10" r:id="rId16" tooltip="Автоматический выключатель ВА 57Ф35"/>
    <hyperlink ref="G11" r:id="rId17" tooltip="Автоматический выключатель ВА 51-35"/>
    <hyperlink ref="G12" r:id="rId18" tooltip="Автоматический выключатель ВА 04-36"/>
    <hyperlink ref="G13" r:id="rId19" tooltip="ВА57-35 – выключатель автоматический"/>
    <hyperlink ref="G14" r:id="rId20" tooltip="Выключатель Record SL General Electric"/>
    <hyperlink ref="G15" r:id="rId21" tooltip="Выключатель Record Plus"/>
    <hyperlink ref="G16" r:id="rId22" tooltip="Автоматический выключатель АВ3002/3Н "/>
    <hyperlink ref="G17" r:id="rId23" tooltip="Выключатель ВА 04-36"/>
    <hyperlink ref="A29" r:id="rId24" tooltip="Автоматический выключатель ВА 51-35"/>
    <hyperlink ref="A30" r:id="rId25" tooltip="Автоматический выключатель ВА 04-36"/>
    <hyperlink ref="A31" r:id="rId26" tooltip="ВА57-35 – выключатель автоматический"/>
    <hyperlink ref="A32" r:id="rId27" tooltip="Выключатель ВА 04-36"/>
  </hyperlinks>
  <pageMargins left="0.7" right="0.7" top="0.75" bottom="0.75" header="0.3" footer="0.3"/>
  <pageSetup paperSize="9" orientation="portrait" horizontalDpi="300" verticalDpi="300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>
      <selection activeCell="A4" sqref="A4"/>
    </sheetView>
  </sheetViews>
  <sheetFormatPr defaultRowHeight="15"/>
  <cols>
    <col min="1" max="3" width="20.7109375" customWidth="1"/>
    <col min="4" max="5" width="12.7109375" customWidth="1"/>
    <col min="6" max="6" width="2.7109375" customWidth="1"/>
    <col min="7" max="9" width="20.7109375" customWidth="1"/>
    <col min="10" max="11" width="12.7109375" customWidth="1"/>
  </cols>
  <sheetData>
    <row r="2" spans="1:11" ht="26.25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32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32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58.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15" t="s">
        <v>1</v>
      </c>
      <c r="B7" s="28">
        <v>10000</v>
      </c>
      <c r="C7" s="28">
        <v>6000</v>
      </c>
      <c r="D7" s="23">
        <v>15.4</v>
      </c>
      <c r="E7" s="23">
        <f>((B7/(MAX(B$7:B$18)))*$B$4)+((C7/MAX(C$7:C$18))*$C$4)+((MIN(D$7:D$18)/D7)*$D$4)</f>
        <v>0.93333333333333335</v>
      </c>
      <c r="F7" s="1"/>
      <c r="G7" s="16" t="s">
        <v>2</v>
      </c>
      <c r="H7" s="22">
        <v>6000</v>
      </c>
      <c r="I7" s="22">
        <v>3000</v>
      </c>
      <c r="J7" s="29">
        <v>21.32</v>
      </c>
      <c r="K7" s="23">
        <f>((H7/(MAX(H$7:H$17)))*$H$4)+((I7/MAX(I$7:I$17))*$I$4)+((MIN(J$7:J$17)/J7)*$J$4)</f>
        <v>0.68200000000000005</v>
      </c>
    </row>
    <row r="8" spans="1:11">
      <c r="A8" s="16" t="s">
        <v>2</v>
      </c>
      <c r="B8" s="22">
        <v>6000</v>
      </c>
      <c r="C8" s="22">
        <v>3000</v>
      </c>
      <c r="D8" s="29">
        <v>21.32</v>
      </c>
      <c r="E8" s="23">
        <f>((B8/(MAX(B$7:B$18)))*$B$4)+((C8/MAX(C$7:C$18))*$C$4)+((MIN(D$7:D$18)/D8)*$D$4)</f>
        <v>0.5589305816135085</v>
      </c>
      <c r="F8" s="1"/>
      <c r="G8" s="16" t="s">
        <v>3</v>
      </c>
      <c r="H8" s="22">
        <v>12500</v>
      </c>
      <c r="I8" s="22">
        <v>2500</v>
      </c>
      <c r="J8" s="29">
        <v>27.85</v>
      </c>
      <c r="K8" s="23">
        <f t="shared" ref="K8:K17" si="0">((H8/(MAX(H$7:H$17)))*$H$4)+((I8/MAX(I$7:I$17))*$I$4)+((MIN(J$7:J$17)/J8)*$J$4)</f>
        <v>0.58121184919210056</v>
      </c>
    </row>
    <row r="9" spans="1:11">
      <c r="A9" s="16" t="s">
        <v>3</v>
      </c>
      <c r="B9" s="22">
        <v>12500</v>
      </c>
      <c r="C9" s="22">
        <v>2500</v>
      </c>
      <c r="D9" s="29">
        <v>27.85</v>
      </c>
      <c r="E9" s="23">
        <f t="shared" ref="E9:E18" si="1">((B9/(MAX(B$7:B$18)))*$B$4)+((C9/MAX(C$7:C$18))*$C$4)+((MIN(D$7:D$18)/D9)*$D$4)</f>
        <v>0.4711849192100539</v>
      </c>
      <c r="F9" s="1"/>
      <c r="G9" s="16" t="s">
        <v>4</v>
      </c>
      <c r="H9" s="22">
        <v>17500</v>
      </c>
      <c r="I9" s="22">
        <v>2000</v>
      </c>
      <c r="J9" s="29">
        <v>34.9</v>
      </c>
      <c r="K9" s="23">
        <f t="shared" si="0"/>
        <v>0.5043553008595989</v>
      </c>
    </row>
    <row r="10" spans="1:11">
      <c r="A10" s="16" t="s">
        <v>4</v>
      </c>
      <c r="B10" s="22">
        <v>17500</v>
      </c>
      <c r="C10" s="22">
        <v>2000</v>
      </c>
      <c r="D10" s="29">
        <v>34.9</v>
      </c>
      <c r="E10" s="23">
        <f t="shared" si="1"/>
        <v>0.40150429799426934</v>
      </c>
      <c r="F10" s="1"/>
      <c r="G10" s="16" t="s">
        <v>31</v>
      </c>
      <c r="H10" s="22">
        <v>10000</v>
      </c>
      <c r="I10" s="22">
        <v>2500</v>
      </c>
      <c r="J10" s="29">
        <v>36.53</v>
      </c>
      <c r="K10" s="23">
        <f t="shared" si="0"/>
        <v>0.49511862396204032</v>
      </c>
    </row>
    <row r="11" spans="1:11">
      <c r="A11" s="16" t="s">
        <v>31</v>
      </c>
      <c r="B11" s="22">
        <v>10000</v>
      </c>
      <c r="C11" s="22">
        <v>2500</v>
      </c>
      <c r="D11" s="29">
        <v>36.53</v>
      </c>
      <c r="E11" s="23">
        <f t="shared" si="1"/>
        <v>0.4102951911670773</v>
      </c>
      <c r="F11" s="1"/>
      <c r="G11" s="16" t="s">
        <v>5</v>
      </c>
      <c r="H11" s="22">
        <v>9000</v>
      </c>
      <c r="I11" s="22">
        <v>2000</v>
      </c>
      <c r="J11" s="29">
        <v>39.1</v>
      </c>
      <c r="K11" s="23">
        <f t="shared" si="0"/>
        <v>0.43277408354646207</v>
      </c>
    </row>
    <row r="12" spans="1:11">
      <c r="A12" s="16" t="s">
        <v>5</v>
      </c>
      <c r="B12" s="22">
        <v>9000</v>
      </c>
      <c r="C12" s="22">
        <v>2000</v>
      </c>
      <c r="D12" s="29">
        <v>39.1</v>
      </c>
      <c r="E12" s="23">
        <f>((B12/(MAX(B$7:B$18)))*$B$4)+((C12/MAX(C$7:C$18))*$C$4)+((MIN(D$7:D$18)/D12)*$D$4)</f>
        <v>0.35421142369991476</v>
      </c>
      <c r="F12" s="1"/>
      <c r="G12" s="16" t="s">
        <v>26</v>
      </c>
      <c r="H12" s="22">
        <v>9000</v>
      </c>
      <c r="I12" s="22">
        <v>2000</v>
      </c>
      <c r="J12" s="29">
        <v>62.3</v>
      </c>
      <c r="K12" s="23">
        <f t="shared" si="0"/>
        <v>0.35155270197966826</v>
      </c>
    </row>
    <row r="13" spans="1:11">
      <c r="A13" s="16" t="s">
        <v>26</v>
      </c>
      <c r="B13" s="22">
        <v>9000</v>
      </c>
      <c r="C13" s="22">
        <v>2000</v>
      </c>
      <c r="D13" s="29">
        <v>62.3</v>
      </c>
      <c r="E13" s="23">
        <f t="shared" si="1"/>
        <v>0.29554307116104872</v>
      </c>
      <c r="F13" s="1"/>
      <c r="G13" s="16" t="s">
        <v>6</v>
      </c>
      <c r="H13" s="22">
        <v>15000</v>
      </c>
      <c r="I13" s="22">
        <v>2500</v>
      </c>
      <c r="J13" s="29">
        <v>55.17</v>
      </c>
      <c r="K13" s="23">
        <f t="shared" si="0"/>
        <v>0.44291009606670295</v>
      </c>
    </row>
    <row r="14" spans="1:11">
      <c r="A14" s="16" t="s">
        <v>6</v>
      </c>
      <c r="B14" s="22">
        <v>15000</v>
      </c>
      <c r="C14" s="22">
        <v>2500</v>
      </c>
      <c r="D14" s="29">
        <v>55.17</v>
      </c>
      <c r="E14" s="23">
        <f t="shared" si="1"/>
        <v>0.36998821823454781</v>
      </c>
      <c r="F14" s="1"/>
      <c r="G14" s="16" t="s">
        <v>7</v>
      </c>
      <c r="H14" s="22">
        <v>12500</v>
      </c>
      <c r="I14" s="22">
        <v>5000</v>
      </c>
      <c r="J14" s="29">
        <v>67.16</v>
      </c>
      <c r="K14" s="23">
        <f t="shared" si="0"/>
        <v>0.61031367877704978</v>
      </c>
    </row>
    <row r="15" spans="1:11">
      <c r="A15" s="16" t="s">
        <v>7</v>
      </c>
      <c r="B15" s="22">
        <v>20000</v>
      </c>
      <c r="C15" s="22">
        <v>5000</v>
      </c>
      <c r="D15" s="29">
        <v>67.16</v>
      </c>
      <c r="E15" s="23">
        <f t="shared" si="1"/>
        <v>0.57505459598967645</v>
      </c>
      <c r="F15" s="1"/>
      <c r="G15" s="16" t="s">
        <v>8</v>
      </c>
      <c r="H15" s="22">
        <v>18750</v>
      </c>
      <c r="I15" s="22">
        <v>5000</v>
      </c>
      <c r="J15" s="29">
        <v>119.97</v>
      </c>
      <c r="K15" s="23">
        <f t="shared" si="0"/>
        <v>0.58775110444277745</v>
      </c>
    </row>
    <row r="16" spans="1:11">
      <c r="A16" s="16" t="s">
        <v>8</v>
      </c>
      <c r="B16" s="22">
        <v>30000</v>
      </c>
      <c r="C16" s="22">
        <v>5000</v>
      </c>
      <c r="D16" s="29">
        <v>119.97</v>
      </c>
      <c r="E16" s="23">
        <f t="shared" si="1"/>
        <v>0.56801283654246904</v>
      </c>
      <c r="F16" s="1"/>
      <c r="G16" s="16" t="s">
        <v>9</v>
      </c>
      <c r="H16" s="22">
        <v>12500</v>
      </c>
      <c r="I16" s="22">
        <v>1500</v>
      </c>
      <c r="J16" s="29">
        <v>57.91</v>
      </c>
      <c r="K16" s="23">
        <f t="shared" si="0"/>
        <v>0.33892966096816901</v>
      </c>
    </row>
    <row r="17" spans="1:11">
      <c r="A17" s="16" t="s">
        <v>9</v>
      </c>
      <c r="B17" s="22">
        <v>12500</v>
      </c>
      <c r="C17" s="22">
        <v>1500</v>
      </c>
      <c r="D17" s="29">
        <v>57.91</v>
      </c>
      <c r="E17" s="23">
        <f t="shared" si="1"/>
        <v>0.27303862315086636</v>
      </c>
      <c r="F17" s="1"/>
      <c r="G17" s="16" t="s">
        <v>21</v>
      </c>
      <c r="H17" s="22">
        <v>15000</v>
      </c>
      <c r="I17" s="22">
        <v>6000</v>
      </c>
      <c r="J17" s="29">
        <v>43.82</v>
      </c>
      <c r="K17" s="23">
        <f t="shared" si="0"/>
        <v>0.77461433135554547</v>
      </c>
    </row>
    <row r="18" spans="1:11">
      <c r="A18" s="16" t="s">
        <v>21</v>
      </c>
      <c r="B18" s="22">
        <v>15000</v>
      </c>
      <c r="C18" s="22">
        <v>6000</v>
      </c>
      <c r="D18" s="29">
        <v>43.82</v>
      </c>
      <c r="E18" s="23">
        <f t="shared" si="1"/>
        <v>0.69057507987220457</v>
      </c>
      <c r="F18" s="1"/>
      <c r="G18" s="4"/>
      <c r="H18" s="1"/>
      <c r="I18" s="1"/>
      <c r="J18" s="1"/>
      <c r="K18" s="5"/>
    </row>
    <row r="19" spans="1:11">
      <c r="A19" s="17"/>
      <c r="B19" s="3"/>
      <c r="C19" s="3"/>
      <c r="D19" s="3"/>
      <c r="E19" s="5"/>
      <c r="F19" s="1"/>
      <c r="G19" s="4"/>
      <c r="H19" s="1"/>
      <c r="I19" s="1"/>
      <c r="J19" s="1"/>
      <c r="K19" s="5"/>
    </row>
    <row r="20" spans="1:11" ht="15.95" customHeight="1">
      <c r="A20" s="33" t="s">
        <v>27</v>
      </c>
      <c r="B20" s="11" t="s">
        <v>28</v>
      </c>
      <c r="C20" s="12" t="str">
        <f>INDEX(A7:E18,MATCH(MAX(E7:E18),E7:E18,0),1)</f>
        <v>ВА 47-100 3Р</v>
      </c>
      <c r="D20" s="3"/>
      <c r="E20" s="5"/>
      <c r="F20" s="1"/>
      <c r="G20" s="33" t="s">
        <v>27</v>
      </c>
      <c r="H20" s="11" t="s">
        <v>28</v>
      </c>
      <c r="I20" s="12" t="str">
        <f>INDEX(G7:K17,MATCH(MAX(K7:K17),K7:K17,0),1)</f>
        <v>ВА 04-36 (Контактор)</v>
      </c>
      <c r="J20" s="1"/>
      <c r="K20" s="5"/>
    </row>
    <row r="21" spans="1:11" ht="15.95" customHeight="1">
      <c r="A21" s="34"/>
      <c r="B21" s="13" t="s">
        <v>29</v>
      </c>
      <c r="C21" s="14" t="str">
        <f>INDEX(A7:E18,MATCH(LARGE(E7:E18,2),E7:E18,0),1)</f>
        <v>ВА 04-36 (Контактор)</v>
      </c>
      <c r="D21" s="1"/>
      <c r="E21" s="5"/>
      <c r="F21" s="1"/>
      <c r="G21" s="34"/>
      <c r="H21" s="13" t="s">
        <v>29</v>
      </c>
      <c r="I21" s="14" t="str">
        <f>INDEX(G7:K17,MATCH(LARGE(K7:K17,2),K7:K17,0),1)</f>
        <v>AE 20-56</v>
      </c>
      <c r="J21" s="1"/>
      <c r="K21" s="5"/>
    </row>
    <row r="22" spans="1:11" ht="15.95" customHeight="1">
      <c r="A22" s="35"/>
      <c r="B22" s="10" t="s">
        <v>30</v>
      </c>
      <c r="C22" s="9" t="str">
        <f>INDEX(A7:E18,MATCH(LARGE(E7:E18,3),E7:E18,0),1)</f>
        <v>Record SL</v>
      </c>
      <c r="D22" s="1"/>
      <c r="E22" s="5"/>
      <c r="F22" s="1"/>
      <c r="G22" s="35"/>
      <c r="H22" s="10" t="s">
        <v>30</v>
      </c>
      <c r="I22" s="9" t="str">
        <f>INDEX(G7:K17,MATCH(LARGE(K7:K17,3),K7:K17,0),1)</f>
        <v>Record SL</v>
      </c>
      <c r="J22" s="1"/>
      <c r="K22" s="5"/>
    </row>
    <row r="23" spans="1:11" ht="15.75" customHeight="1">
      <c r="A23" s="18"/>
      <c r="B23" s="19"/>
      <c r="C23" s="3"/>
      <c r="D23" s="3"/>
      <c r="E23" s="5"/>
      <c r="F23" s="1"/>
      <c r="G23" s="18"/>
      <c r="H23" s="19"/>
      <c r="I23" s="3"/>
      <c r="J23" s="1"/>
      <c r="K23" s="5"/>
    </row>
    <row r="24" spans="1:11" ht="26.1" customHeight="1">
      <c r="A24" s="36" t="s">
        <v>14</v>
      </c>
      <c r="B24" s="36"/>
      <c r="C24" s="36"/>
      <c r="D24" s="36"/>
      <c r="E24" s="36"/>
      <c r="G24" s="4"/>
      <c r="H24" s="1"/>
      <c r="I24" s="1"/>
      <c r="J24" s="1"/>
      <c r="K24" s="5"/>
    </row>
    <row r="25" spans="1:11" ht="15.75" thickBot="1">
      <c r="E25" s="26" t="s">
        <v>15</v>
      </c>
      <c r="G25" s="4"/>
      <c r="H25" s="1"/>
      <c r="I25" s="1"/>
      <c r="J25" s="1"/>
      <c r="K25" s="5"/>
    </row>
    <row r="26" spans="1:11" ht="15.75" thickBot="1">
      <c r="A26" s="2" t="s">
        <v>32</v>
      </c>
      <c r="B26" s="27">
        <v>0.1</v>
      </c>
      <c r="C26" s="27">
        <v>0.5</v>
      </c>
      <c r="D26" s="27">
        <v>0.4</v>
      </c>
      <c r="E26" s="1">
        <f>B26+C26+D26</f>
        <v>1</v>
      </c>
      <c r="G26" s="4"/>
      <c r="H26" s="6"/>
      <c r="I26" s="6"/>
      <c r="J26" s="1"/>
      <c r="K26" s="5"/>
    </row>
    <row r="27" spans="1:11">
      <c r="G27" s="4"/>
      <c r="H27" s="6"/>
      <c r="I27" s="6"/>
      <c r="J27" s="1"/>
      <c r="K27" s="5"/>
    </row>
    <row r="28" spans="1:11" ht="45.75" thickBot="1">
      <c r="A28" s="21" t="s">
        <v>0</v>
      </c>
      <c r="B28" s="21" t="s">
        <v>33</v>
      </c>
      <c r="C28" s="21" t="s">
        <v>34</v>
      </c>
      <c r="D28" s="21" t="s">
        <v>35</v>
      </c>
      <c r="E28" s="21" t="s">
        <v>11</v>
      </c>
      <c r="G28" s="4"/>
      <c r="H28" s="6"/>
      <c r="I28" s="6"/>
      <c r="J28" s="6"/>
      <c r="K28" s="5"/>
    </row>
    <row r="29" spans="1:11" ht="15.75" thickTop="1">
      <c r="A29" s="16" t="s">
        <v>5</v>
      </c>
      <c r="B29" s="22">
        <v>5000</v>
      </c>
      <c r="C29" s="22">
        <v>2000</v>
      </c>
      <c r="D29" s="29">
        <v>39.1</v>
      </c>
      <c r="E29" s="23">
        <f>((B29/(MAX(B$29:B$32)))*$B$26)+((C29/MAX(C$29:C$32))*$C$26)+((MIN(D$29:D$32)/D29)*$D$26)</f>
        <v>0.6333333333333333</v>
      </c>
      <c r="G29" s="4"/>
      <c r="H29" s="6"/>
      <c r="I29" s="6"/>
      <c r="J29" s="1"/>
      <c r="K29" s="5"/>
    </row>
    <row r="30" spans="1:11">
      <c r="A30" s="16" t="s">
        <v>26</v>
      </c>
      <c r="B30" s="22">
        <v>5000</v>
      </c>
      <c r="C30" s="22">
        <v>2000</v>
      </c>
      <c r="D30" s="29">
        <v>62.3</v>
      </c>
      <c r="E30" s="23">
        <f t="shared" ref="E30:E32" si="2">((B30/(MAX(B$29:B$32)))*$B$26)+((C30/MAX(C$29:C$32))*$C$26)+((MIN(D$29:D$32)/D30)*$D$26)</f>
        <v>0.48437667201712153</v>
      </c>
      <c r="G30" s="4"/>
      <c r="H30" s="1"/>
      <c r="I30" s="1"/>
      <c r="J30" s="1"/>
      <c r="K30" s="5"/>
    </row>
    <row r="31" spans="1:11">
      <c r="A31" s="16" t="s">
        <v>6</v>
      </c>
      <c r="B31" s="22">
        <v>7500</v>
      </c>
      <c r="C31" s="22">
        <v>2500</v>
      </c>
      <c r="D31" s="29">
        <v>55.17</v>
      </c>
      <c r="E31" s="23">
        <f t="shared" si="2"/>
        <v>0.59182073590719597</v>
      </c>
      <c r="G31" s="4"/>
      <c r="H31" s="1"/>
      <c r="I31" s="1"/>
      <c r="J31" s="1"/>
      <c r="K31" s="5"/>
    </row>
    <row r="32" spans="1:11">
      <c r="A32" s="16" t="s">
        <v>21</v>
      </c>
      <c r="B32" s="25">
        <v>7500</v>
      </c>
      <c r="C32" s="25">
        <v>6000</v>
      </c>
      <c r="D32" s="29">
        <v>43.82</v>
      </c>
      <c r="E32" s="23">
        <f t="shared" si="2"/>
        <v>0.95691465084436333</v>
      </c>
      <c r="G32" s="1"/>
      <c r="H32" s="1"/>
      <c r="I32" s="1"/>
      <c r="J32" s="1"/>
      <c r="K32" s="5"/>
    </row>
    <row r="34" spans="1:3" ht="15.95" customHeight="1">
      <c r="A34" s="33" t="s">
        <v>27</v>
      </c>
      <c r="B34" s="11" t="s">
        <v>28</v>
      </c>
      <c r="C34" s="12" t="str">
        <f>INDEX(A29:E32,MATCH(MAX(E29:E32),E29:E32,0),1)</f>
        <v>ВА 04-36 (Контактор)</v>
      </c>
    </row>
    <row r="35" spans="1:3" ht="15.95" customHeight="1">
      <c r="A35" s="34"/>
      <c r="B35" s="13" t="s">
        <v>29</v>
      </c>
      <c r="C35" s="14" t="str">
        <f>INDEX(A29:E32,MATCH(LARGE(E29:E32,2),E29:E32,0),1)</f>
        <v>ВА 51-35</v>
      </c>
    </row>
    <row r="36" spans="1:3" ht="15.95" customHeight="1">
      <c r="A36" s="35"/>
      <c r="B36" s="10" t="s">
        <v>30</v>
      </c>
      <c r="C36" s="9" t="str">
        <f>INDEX(A29:E32,MATCH(LARGE(E29:E32,3),E29:E32,0),1)</f>
        <v>ВА 57-35</v>
      </c>
    </row>
  </sheetData>
  <mergeCells count="6">
    <mergeCell ref="A20:A22"/>
    <mergeCell ref="G20:G22"/>
    <mergeCell ref="A34:A36"/>
    <mergeCell ref="A2:E2"/>
    <mergeCell ref="G2:K2"/>
    <mergeCell ref="A24:E24"/>
  </mergeCells>
  <hyperlinks>
    <hyperlink ref="A7" r:id="rId1" tooltip="Автоматический выключатель ВА 47-100"/>
    <hyperlink ref="A8" r:id="rId2" tooltip="Автоматический выключатель АЕ 20-56"/>
    <hyperlink ref="A9" r:id="rId3" tooltip="Автоматический выключатель ВА 88-32 IEK"/>
    <hyperlink ref="A10" r:id="rId4" tooltip="Выключатель ВА88-33"/>
    <hyperlink ref="A11" r:id="rId5" tooltip="Автоматический выключатель ВА 57Ф35"/>
    <hyperlink ref="A12" r:id="rId6" tooltip="Автоматический выключатель ВА 51-35"/>
    <hyperlink ref="A13" r:id="rId7" tooltip="Автоматический выключатель ВА 04-36"/>
    <hyperlink ref="A14" r:id="rId8" tooltip="ВА57-35 – выключатель автоматический"/>
    <hyperlink ref="A15" r:id="rId9" tooltip="Выключатель Record SL General Electric"/>
    <hyperlink ref="A16" r:id="rId10" tooltip="Выключатель Record Plus"/>
    <hyperlink ref="A17" r:id="rId11" tooltip="Автоматический выключатель АВ3002/3Н "/>
    <hyperlink ref="A18" r:id="rId12" tooltip="Выключатель ВА 04-36"/>
    <hyperlink ref="G7" r:id="rId13" tooltip="Автоматический выключатель АЕ 20-56"/>
    <hyperlink ref="G8" r:id="rId14" tooltip="Автоматический выключатель ВА 88-32 IEK"/>
    <hyperlink ref="G9" r:id="rId15" tooltip="Выключатель ВА88-33"/>
    <hyperlink ref="G10" r:id="rId16" tooltip="Автоматический выключатель ВА 57Ф35"/>
    <hyperlink ref="G11" r:id="rId17" tooltip="Автоматический выключатель ВА 51-35"/>
    <hyperlink ref="G12" r:id="rId18" tooltip="Автоматический выключатель ВА 04-36"/>
    <hyperlink ref="G13" r:id="rId19" tooltip="ВА57-35 – выключатель автоматический"/>
    <hyperlink ref="G14" r:id="rId20" tooltip="Выключатель Record SL General Electric"/>
    <hyperlink ref="G15" r:id="rId21" tooltip="Выключатель Record Plus"/>
    <hyperlink ref="G16" r:id="rId22" tooltip="Автоматический выключатель АВ3002/3Н "/>
    <hyperlink ref="G17" r:id="rId23" tooltip="Выключатель ВА 04-36"/>
    <hyperlink ref="A29" r:id="rId24" tooltip="Автоматический выключатель ВА 51-35"/>
    <hyperlink ref="A30" r:id="rId25" tooltip="Автоматический выключатель ВА 04-36"/>
    <hyperlink ref="A31" r:id="rId26" tooltip="ВА57-35 – выключатель автоматический"/>
    <hyperlink ref="A32" r:id="rId27" tooltip="Выключатель ВА 04-3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workbookViewId="0">
      <selection activeCell="A4" sqref="A4"/>
    </sheetView>
  </sheetViews>
  <sheetFormatPr defaultRowHeight="15"/>
  <cols>
    <col min="1" max="3" width="20.7109375" customWidth="1"/>
    <col min="4" max="5" width="12.7109375" customWidth="1"/>
    <col min="6" max="6" width="2.7109375" customWidth="1"/>
    <col min="7" max="9" width="20.7109375" customWidth="1"/>
    <col min="10" max="11" width="12.7109375" customWidth="1"/>
  </cols>
  <sheetData>
    <row r="2" spans="1:11" ht="26.1" customHeight="1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32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32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45.7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16" t="s">
        <v>16</v>
      </c>
      <c r="B7" s="22">
        <v>10000</v>
      </c>
      <c r="C7" s="22">
        <v>3000</v>
      </c>
      <c r="D7" s="29">
        <v>42.2</v>
      </c>
      <c r="E7" s="23">
        <f>((B7/(MAX(B$7:B$16)))*$B$4)+((C7/MAX(C$7:C$16))*$C$4)+((MIN(D$7:D$16)/D7)*$D$4)</f>
        <v>0.61413902053712477</v>
      </c>
      <c r="F7" s="1"/>
      <c r="G7" s="16" t="s">
        <v>16</v>
      </c>
      <c r="H7" s="22">
        <v>10000</v>
      </c>
      <c r="I7" s="22">
        <v>3000</v>
      </c>
      <c r="J7" s="29">
        <v>42.2</v>
      </c>
      <c r="K7" s="23">
        <f>((H7/(MAX(H$7:H$16)))*$H$4)+((I7/MAX(I$7:I$16))*$I$4)+((MIN(J$7:J$16)/J7)*$J$4)</f>
        <v>0.63080568720379149</v>
      </c>
    </row>
    <row r="8" spans="1:11">
      <c r="A8" s="16" t="s">
        <v>4</v>
      </c>
      <c r="B8" s="22">
        <v>17500</v>
      </c>
      <c r="C8" s="22">
        <v>2000</v>
      </c>
      <c r="D8" s="29">
        <v>34.9</v>
      </c>
      <c r="E8" s="23">
        <f t="shared" ref="E8:E15" si="0">((B8/(MAX(B$7:B$16)))*$B$4)+((C8/MAX(C$7:C$16))*$C$4)+((MIN(D$7:D$16)/D8)*$D$4)</f>
        <v>0.625</v>
      </c>
      <c r="F8" s="1"/>
      <c r="G8" s="16" t="s">
        <v>4</v>
      </c>
      <c r="H8" s="22">
        <v>17500</v>
      </c>
      <c r="I8" s="22">
        <v>2000</v>
      </c>
      <c r="J8" s="29">
        <v>34.9</v>
      </c>
      <c r="K8" s="23">
        <f t="shared" ref="K8:K16" si="1">((H8/(MAX(H$7:H$16)))*$H$4)+((I8/MAX(I$7:I$16))*$I$4)+((MIN(J$7:J$16)/J8)*$J$4)</f>
        <v>0.65416666666666667</v>
      </c>
    </row>
    <row r="9" spans="1:11">
      <c r="A9" s="16" t="s">
        <v>31</v>
      </c>
      <c r="B9" s="22">
        <v>10000</v>
      </c>
      <c r="C9" s="22">
        <v>2500</v>
      </c>
      <c r="D9" s="29">
        <v>36.53</v>
      </c>
      <c r="E9" s="23">
        <f t="shared" si="0"/>
        <v>0.6238183228396752</v>
      </c>
      <c r="F9" s="1"/>
      <c r="G9" s="16" t="s">
        <v>31</v>
      </c>
      <c r="H9" s="22">
        <v>10000</v>
      </c>
      <c r="I9" s="22">
        <v>2500</v>
      </c>
      <c r="J9" s="29">
        <v>36.53</v>
      </c>
      <c r="K9" s="23">
        <f t="shared" si="1"/>
        <v>0.64048498950634181</v>
      </c>
    </row>
    <row r="10" spans="1:11">
      <c r="A10" s="16" t="s">
        <v>5</v>
      </c>
      <c r="B10" s="22">
        <v>9000</v>
      </c>
      <c r="C10" s="22">
        <v>2000</v>
      </c>
      <c r="D10" s="29">
        <v>39.54</v>
      </c>
      <c r="E10" s="23">
        <f t="shared" si="0"/>
        <v>0.5497268588770865</v>
      </c>
      <c r="F10" s="1"/>
      <c r="G10" s="16" t="s">
        <v>5</v>
      </c>
      <c r="H10" s="22">
        <v>9000</v>
      </c>
      <c r="I10" s="22">
        <v>2000</v>
      </c>
      <c r="J10" s="29">
        <v>39.54</v>
      </c>
      <c r="K10" s="23">
        <f t="shared" si="1"/>
        <v>0.56472685887708651</v>
      </c>
    </row>
    <row r="11" spans="1:11">
      <c r="A11" s="16" t="s">
        <v>26</v>
      </c>
      <c r="B11" s="22">
        <v>9000</v>
      </c>
      <c r="C11" s="22">
        <v>2000</v>
      </c>
      <c r="D11" s="29">
        <v>65.88</v>
      </c>
      <c r="E11" s="23">
        <f t="shared" si="0"/>
        <v>0.4085670916818458</v>
      </c>
      <c r="F11" s="1"/>
      <c r="G11" s="16" t="s">
        <v>26</v>
      </c>
      <c r="H11" s="22">
        <v>9000</v>
      </c>
      <c r="I11" s="22">
        <v>2000</v>
      </c>
      <c r="J11" s="29">
        <v>65.88</v>
      </c>
      <c r="K11" s="23">
        <f t="shared" si="1"/>
        <v>0.42356709168184581</v>
      </c>
    </row>
    <row r="12" spans="1:11">
      <c r="A12" s="16" t="s">
        <v>6</v>
      </c>
      <c r="B12" s="22">
        <v>20000</v>
      </c>
      <c r="C12" s="22">
        <v>2500</v>
      </c>
      <c r="D12" s="29">
        <v>60.3</v>
      </c>
      <c r="E12" s="23">
        <f t="shared" si="0"/>
        <v>0.50650912106135992</v>
      </c>
      <c r="F12" s="1"/>
      <c r="G12" s="16" t="s">
        <v>6</v>
      </c>
      <c r="H12" s="22">
        <v>20000</v>
      </c>
      <c r="I12" s="22">
        <v>2500</v>
      </c>
      <c r="J12" s="29">
        <v>60.3</v>
      </c>
      <c r="K12" s="23">
        <f>((H12/(MAX(H$7:H$16)))*$H$4)+((I12/MAX(I$7:I$16))*$I$4)+((MIN(J$7:J$16)/J12)*$J$4)</f>
        <v>0.53984245439469325</v>
      </c>
    </row>
    <row r="13" spans="1:11">
      <c r="A13" s="16" t="s">
        <v>7</v>
      </c>
      <c r="B13" s="22">
        <v>20000</v>
      </c>
      <c r="C13" s="22">
        <v>5000</v>
      </c>
      <c r="D13" s="29">
        <v>80.819999999999993</v>
      </c>
      <c r="E13" s="23">
        <f t="shared" si="0"/>
        <v>0.65606285572877998</v>
      </c>
      <c r="F13" s="1"/>
      <c r="G13" s="16" t="s">
        <v>7</v>
      </c>
      <c r="H13" s="22">
        <v>12500</v>
      </c>
      <c r="I13" s="22">
        <v>5000</v>
      </c>
      <c r="J13" s="29">
        <v>80.819999999999993</v>
      </c>
      <c r="K13" s="23">
        <f t="shared" si="1"/>
        <v>0.65189618906211333</v>
      </c>
    </row>
    <row r="14" spans="1:11">
      <c r="A14" s="16" t="s">
        <v>8</v>
      </c>
      <c r="B14" s="22">
        <v>30000</v>
      </c>
      <c r="C14" s="22">
        <v>5000</v>
      </c>
      <c r="D14" s="29">
        <v>165.25</v>
      </c>
      <c r="E14" s="23">
        <f t="shared" si="0"/>
        <v>0.60114473020675752</v>
      </c>
      <c r="F14" s="1"/>
      <c r="G14" s="16" t="s">
        <v>8</v>
      </c>
      <c r="H14" s="22">
        <v>18750</v>
      </c>
      <c r="I14" s="22">
        <v>5000</v>
      </c>
      <c r="J14" s="29">
        <v>165.25</v>
      </c>
      <c r="K14" s="23">
        <f t="shared" si="1"/>
        <v>0.59489473020675754</v>
      </c>
    </row>
    <row r="15" spans="1:11">
      <c r="A15" s="16" t="s">
        <v>17</v>
      </c>
      <c r="B15" s="22">
        <v>12500</v>
      </c>
      <c r="C15" s="22">
        <v>1000</v>
      </c>
      <c r="D15" s="29">
        <v>76</v>
      </c>
      <c r="E15" s="29">
        <f t="shared" si="0"/>
        <v>0.30868421052631578</v>
      </c>
      <c r="F15" s="1"/>
      <c r="G15" s="16" t="s">
        <v>17</v>
      </c>
      <c r="H15" s="22">
        <v>12500</v>
      </c>
      <c r="I15" s="22">
        <v>1000</v>
      </c>
      <c r="J15" s="29">
        <v>76</v>
      </c>
      <c r="K15" s="23">
        <f t="shared" si="1"/>
        <v>0.3295175438596491</v>
      </c>
    </row>
    <row r="16" spans="1:11">
      <c r="A16" s="16" t="s">
        <v>21</v>
      </c>
      <c r="B16" s="22">
        <v>15000</v>
      </c>
      <c r="C16" s="22">
        <v>6000</v>
      </c>
      <c r="D16" s="29">
        <v>49.7</v>
      </c>
      <c r="E16" s="23">
        <f>((B16/(MAX(B$7:B$16)))*$B$4)+((C16/MAX(C$7:C$16))*$C$4)+((MIN(D$7:D$16)/D16)*$D$4)</f>
        <v>0.83088531187122738</v>
      </c>
      <c r="F16" s="1"/>
      <c r="G16" s="16" t="s">
        <v>21</v>
      </c>
      <c r="H16" s="22">
        <v>15000</v>
      </c>
      <c r="I16" s="22">
        <v>6000</v>
      </c>
      <c r="J16" s="29">
        <v>49.7</v>
      </c>
      <c r="K16" s="23">
        <f t="shared" si="1"/>
        <v>0.85588531187122729</v>
      </c>
    </row>
    <row r="17" spans="1:11">
      <c r="A17" s="7"/>
      <c r="B17" s="3"/>
      <c r="C17" s="3"/>
      <c r="D17" s="3"/>
      <c r="E17" s="5"/>
      <c r="F17" s="1"/>
      <c r="G17" s="7"/>
      <c r="H17" s="3"/>
      <c r="I17" s="3"/>
      <c r="J17" s="8"/>
      <c r="K17" s="5"/>
    </row>
    <row r="18" spans="1:11" ht="15.95" customHeight="1">
      <c r="A18" s="33" t="s">
        <v>27</v>
      </c>
      <c r="B18" s="11" t="s">
        <v>28</v>
      </c>
      <c r="C18" s="12" t="str">
        <f>INDEX(A7:E16,MATCH(MAX(E7:E16),E7:E16,0),1)</f>
        <v>ВА 04-36 (Контактор)</v>
      </c>
      <c r="D18" s="3"/>
      <c r="E18" s="5"/>
      <c r="F18" s="1"/>
      <c r="G18" s="33" t="s">
        <v>27</v>
      </c>
      <c r="H18" s="11" t="s">
        <v>28</v>
      </c>
      <c r="I18" s="12" t="str">
        <f>INDEX(G7:K16,MATCH(MAX(K7:K16),K7:K16,0),1)</f>
        <v>ВА 04-36 (Контактор)</v>
      </c>
      <c r="J18" s="8"/>
      <c r="K18" s="5"/>
    </row>
    <row r="19" spans="1:11" ht="15.95" customHeight="1">
      <c r="A19" s="34"/>
      <c r="B19" s="13" t="s">
        <v>29</v>
      </c>
      <c r="C19" s="14" t="str">
        <f>INDEX(A6:E16,MATCH(LARGE(E6:E16,2),E6:E16,0),1)</f>
        <v>Record SL</v>
      </c>
      <c r="D19" s="1"/>
      <c r="E19" s="5"/>
      <c r="F19" s="1"/>
      <c r="G19" s="34"/>
      <c r="H19" s="13" t="s">
        <v>29</v>
      </c>
      <c r="I19" s="14" t="str">
        <f>INDEX(G7:K16,MATCH(LARGE(K7:K16,2),K7:K16,0),1)</f>
        <v>ВА 88-33</v>
      </c>
      <c r="J19" s="8"/>
      <c r="K19" s="5"/>
    </row>
    <row r="20" spans="1:11" ht="15.95" customHeight="1">
      <c r="A20" s="35"/>
      <c r="B20" s="10" t="s">
        <v>30</v>
      </c>
      <c r="C20" s="9" t="str">
        <f>INDEX(A6:E16,MATCH(LARGE(E6:E16,3),E6:E16,0),1)</f>
        <v>ВА 88-33</v>
      </c>
      <c r="D20" s="1"/>
      <c r="E20" s="5"/>
      <c r="F20" s="1"/>
      <c r="G20" s="35"/>
      <c r="H20" s="10" t="s">
        <v>30</v>
      </c>
      <c r="I20" s="14" t="str">
        <f>INDEX(G7:K16,MATCH(LARGE(K7:K16,3),K7:K16,0),1)</f>
        <v>Record SL</v>
      </c>
      <c r="J20" s="8"/>
      <c r="K20" s="5"/>
    </row>
    <row r="21" spans="1:11">
      <c r="A21" s="7"/>
      <c r="B21" s="3"/>
      <c r="C21" s="3"/>
      <c r="D21" s="3"/>
      <c r="E21" s="5"/>
      <c r="F21" s="1"/>
      <c r="G21" s="7"/>
      <c r="H21" s="3"/>
      <c r="I21" s="3"/>
      <c r="J21" s="8"/>
      <c r="K21" s="5"/>
    </row>
    <row r="22" spans="1:11" ht="26.1" customHeight="1">
      <c r="A22" s="36" t="s">
        <v>14</v>
      </c>
      <c r="B22" s="36"/>
      <c r="C22" s="36"/>
      <c r="D22" s="36"/>
      <c r="E22" s="36"/>
      <c r="G22" s="4"/>
      <c r="H22" s="1"/>
      <c r="I22" s="1"/>
      <c r="J22" s="1"/>
      <c r="K22" s="5"/>
    </row>
    <row r="23" spans="1:11" ht="15.75" thickBot="1">
      <c r="E23" s="26" t="s">
        <v>15</v>
      </c>
      <c r="G23" s="4"/>
      <c r="H23" s="1"/>
      <c r="I23" s="1"/>
      <c r="J23" s="1"/>
      <c r="K23" s="5"/>
    </row>
    <row r="24" spans="1:11" ht="15.75" thickBot="1">
      <c r="A24" s="2" t="s">
        <v>32</v>
      </c>
      <c r="B24" s="27">
        <v>0.1</v>
      </c>
      <c r="C24" s="27">
        <v>0.5</v>
      </c>
      <c r="D24" s="27">
        <v>0.4</v>
      </c>
      <c r="E24" s="1">
        <f>B24+C24+D24</f>
        <v>1</v>
      </c>
      <c r="G24" s="4"/>
      <c r="H24" s="6"/>
      <c r="I24" s="6"/>
      <c r="J24" s="1"/>
      <c r="K24" s="5"/>
    </row>
    <row r="25" spans="1:11">
      <c r="G25" s="4"/>
      <c r="H25" s="6"/>
      <c r="I25" s="6"/>
      <c r="J25" s="1"/>
      <c r="K25" s="5"/>
    </row>
    <row r="26" spans="1:11" ht="45.75" thickBot="1">
      <c r="A26" s="21" t="s">
        <v>0</v>
      </c>
      <c r="B26" s="21" t="s">
        <v>33</v>
      </c>
      <c r="C26" s="21" t="s">
        <v>34</v>
      </c>
      <c r="D26" s="21" t="s">
        <v>35</v>
      </c>
      <c r="E26" s="21" t="s">
        <v>11</v>
      </c>
      <c r="G26" s="4"/>
      <c r="H26" s="6"/>
      <c r="I26" s="6"/>
      <c r="J26" s="6"/>
      <c r="K26" s="5"/>
    </row>
    <row r="27" spans="1:11" ht="15.75" thickTop="1">
      <c r="A27" s="16" t="s">
        <v>5</v>
      </c>
      <c r="B27" s="22">
        <v>5000</v>
      </c>
      <c r="C27" s="22">
        <v>2000</v>
      </c>
      <c r="D27" s="29">
        <v>39.54</v>
      </c>
      <c r="E27" s="23">
        <f>((B27/(MAX(B$27:B$30)))*$B$24)+((C27/MAX(C$27:C$30))*$C$24)+((MIN(D$27:D$30)/D27)*$D$24)</f>
        <v>0.62222222222222223</v>
      </c>
      <c r="G27" s="4"/>
      <c r="H27" s="6"/>
      <c r="I27" s="6"/>
      <c r="J27" s="1"/>
      <c r="K27" s="5"/>
    </row>
    <row r="28" spans="1:11">
      <c r="A28" s="16" t="s">
        <v>26</v>
      </c>
      <c r="B28" s="22">
        <v>5000</v>
      </c>
      <c r="C28" s="22">
        <v>2000</v>
      </c>
      <c r="D28" s="29">
        <v>65.88</v>
      </c>
      <c r="E28" s="23">
        <f t="shared" ref="E28:E30" si="2">((B28/(MAX(B$27:B$30)))*$B$24)+((C28/MAX(C$27:C$30))*$C$24)+((MIN(D$27:D$30)/D28)*$D$24)</f>
        <v>0.46229508196721314</v>
      </c>
      <c r="G28" s="4"/>
      <c r="H28" s="1"/>
      <c r="I28" s="1"/>
      <c r="J28" s="1"/>
      <c r="K28" s="5"/>
    </row>
    <row r="29" spans="1:11">
      <c r="A29" s="16" t="s">
        <v>6</v>
      </c>
      <c r="B29" s="22">
        <v>9000</v>
      </c>
      <c r="C29" s="22">
        <v>2500</v>
      </c>
      <c r="D29" s="29">
        <v>60.3</v>
      </c>
      <c r="E29" s="23">
        <f t="shared" si="2"/>
        <v>0.57062189054726375</v>
      </c>
      <c r="G29" s="4"/>
      <c r="H29" s="1"/>
      <c r="I29" s="1"/>
      <c r="J29" s="1"/>
      <c r="K29" s="5"/>
    </row>
    <row r="30" spans="1:11">
      <c r="A30" s="16" t="s">
        <v>21</v>
      </c>
      <c r="B30" s="22">
        <v>7500</v>
      </c>
      <c r="C30" s="22">
        <v>6000</v>
      </c>
      <c r="D30" s="29">
        <v>49.7</v>
      </c>
      <c r="E30" s="23">
        <f t="shared" si="2"/>
        <v>0.9015627095908787</v>
      </c>
      <c r="G30" s="1"/>
      <c r="H30" s="1"/>
      <c r="I30" s="1"/>
      <c r="J30" s="1"/>
      <c r="K30" s="5"/>
    </row>
    <row r="32" spans="1:11" ht="15.95" customHeight="1">
      <c r="A32" s="33" t="s">
        <v>27</v>
      </c>
      <c r="B32" s="11" t="s">
        <v>28</v>
      </c>
      <c r="C32" s="12" t="str">
        <f>INDEX(A27:E30,MATCH(MAX(E27:E30),E27:E30,0),1)</f>
        <v>ВА 04-36 (Контактор)</v>
      </c>
    </row>
    <row r="33" spans="1:3" ht="15.95" customHeight="1">
      <c r="A33" s="34"/>
      <c r="B33" s="13" t="s">
        <v>29</v>
      </c>
      <c r="C33" s="14" t="str">
        <f>INDEX(A27:E30,MATCH(LARGE(E27:E30,2),E27:E30,0),1)</f>
        <v>ВА 51-35</v>
      </c>
    </row>
    <row r="34" spans="1:3" ht="15.95" customHeight="1">
      <c r="A34" s="35"/>
      <c r="B34" s="10" t="s">
        <v>30</v>
      </c>
      <c r="C34" s="9" t="str">
        <f>INDEX(A27:E30,MATCH(LARGE(E27:E30,3),E27:E30,0),1)</f>
        <v>ВА 57-35</v>
      </c>
    </row>
  </sheetData>
  <mergeCells count="6">
    <mergeCell ref="A18:A20"/>
    <mergeCell ref="G18:G20"/>
    <mergeCell ref="A32:A34"/>
    <mergeCell ref="A2:E2"/>
    <mergeCell ref="G2:K2"/>
    <mergeCell ref="A22:E22"/>
  </mergeCells>
  <hyperlinks>
    <hyperlink ref="A8" r:id="rId1" tooltip="Выключатель ВА88-33"/>
    <hyperlink ref="A9" r:id="rId2" tooltip="Автоматический выключатель ВА 57Ф35"/>
    <hyperlink ref="A10" r:id="rId3" tooltip="Автоматический выключатель ВА 51-35"/>
    <hyperlink ref="A11" r:id="rId4" tooltip="Автоматический выключатель ВА 04-36"/>
    <hyperlink ref="A12" r:id="rId5" tooltip="ВА57-35 – выключатель автоматический"/>
    <hyperlink ref="A13" r:id="rId6" tooltip="Выключатель Record SL General Electric"/>
    <hyperlink ref="A14" r:id="rId7" tooltip="Выключатель Record Plus"/>
    <hyperlink ref="A16" r:id="rId8" tooltip="Выключатель ВА 04-36"/>
    <hyperlink ref="A7" r:id="rId9" tooltip="Автоматический выключатель АЕ 20-66"/>
    <hyperlink ref="A15" r:id="rId10" tooltip="Выключатель АВ3003/3Н"/>
    <hyperlink ref="G8" r:id="rId11" tooltip="Выключатель ВА88-33"/>
    <hyperlink ref="G9" r:id="rId12" tooltip="Автоматический выключатель ВА 57Ф35"/>
    <hyperlink ref="G10" r:id="rId13" tooltip="Автоматический выключатель ВА 51-35"/>
    <hyperlink ref="G11" r:id="rId14" tooltip="Автоматический выключатель ВА 04-36"/>
    <hyperlink ref="G12" r:id="rId15" tooltip="ВА57-35 – выключатель автоматический"/>
    <hyperlink ref="G7" r:id="rId16" tooltip="Автоматический выключатель АЕ 20-66"/>
    <hyperlink ref="G15" r:id="rId17" tooltip="Выключатель АВ3003/3Н"/>
    <hyperlink ref="A27" r:id="rId18" tooltip="Автоматический выключатель ВА 51-35"/>
    <hyperlink ref="A28" r:id="rId19" tooltip="Автоматический выключатель ВА 04-36"/>
    <hyperlink ref="A29" r:id="rId20" tooltip="ВА57-35 – выключатель автоматический"/>
    <hyperlink ref="G13" r:id="rId21" tooltip="Выключатель Record SL General Electric"/>
    <hyperlink ref="G14" r:id="rId22" tooltip="Выключатель Record Plus"/>
    <hyperlink ref="G16" r:id="rId23" tooltip="Выключатель ВА 04-36"/>
    <hyperlink ref="A30" r:id="rId24" tooltip="Выключатель ВА 04-36"/>
  </hyperlinks>
  <pageMargins left="0.7" right="0.7" top="0.75" bottom="0.75" header="0.3" footer="0.3"/>
  <pageSetup paperSize="9" orientation="portrait" horizontalDpi="300" verticalDpi="300" r:id="rId25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A4" activeCellId="1" sqref="A4 A4"/>
    </sheetView>
  </sheetViews>
  <sheetFormatPr defaultRowHeight="15"/>
  <cols>
    <col min="1" max="3" width="20.7109375" customWidth="1"/>
    <col min="4" max="5" width="12.7109375" customWidth="1"/>
    <col min="6" max="6" width="2.7109375" customWidth="1"/>
    <col min="7" max="9" width="20.7109375" customWidth="1"/>
    <col min="10" max="11" width="12.7109375" customWidth="1"/>
  </cols>
  <sheetData>
    <row r="2" spans="1:11" ht="26.25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32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32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45.7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20" t="s">
        <v>18</v>
      </c>
      <c r="B7" s="22">
        <v>25000</v>
      </c>
      <c r="C7" s="22">
        <v>2000</v>
      </c>
      <c r="D7" s="29">
        <v>59.52</v>
      </c>
      <c r="E7" s="23">
        <f t="shared" ref="E7:E15" si="0">((B7/(MAX(B$7:B$15)))*$B$4)+((C7/MAX(C$7:C$15))*$C$4)+((MIN(D$7:D$15)/D7)*$D$4)</f>
        <v>0.45062551695616215</v>
      </c>
      <c r="F7" s="1"/>
      <c r="G7" s="20" t="s">
        <v>18</v>
      </c>
      <c r="H7" s="22">
        <v>25000</v>
      </c>
      <c r="I7" s="22">
        <v>2000</v>
      </c>
      <c r="J7" s="29">
        <v>59.52</v>
      </c>
      <c r="K7" s="23">
        <f>((H7/(MAX(H$7:H$15)))*$H$4)+((I7/MAX(I$7:I$15))*$I$4)+((MIN(J$7:J$15)/J7)*$J$4)</f>
        <v>0.49549731182795698</v>
      </c>
    </row>
    <row r="8" spans="1:11">
      <c r="A8" s="16" t="s">
        <v>31</v>
      </c>
      <c r="B8" s="22">
        <v>10000</v>
      </c>
      <c r="C8" s="22">
        <v>2500</v>
      </c>
      <c r="D8" s="29">
        <v>36.53</v>
      </c>
      <c r="E8" s="23">
        <f t="shared" si="0"/>
        <v>0.62371794871794872</v>
      </c>
      <c r="F8" s="1"/>
      <c r="G8" s="16" t="s">
        <v>31</v>
      </c>
      <c r="H8" s="22">
        <v>10000</v>
      </c>
      <c r="I8" s="22">
        <v>2500</v>
      </c>
      <c r="J8" s="29">
        <v>36.53</v>
      </c>
      <c r="K8" s="23">
        <f t="shared" ref="K8:K14" si="1">((H8/(MAX(H$7:H$15)))*$H$4)+((I8/MAX(I$7:I$15))*$I$4)+((MIN(J$7:J$15)/J8)*$J$4)</f>
        <v>0.64166666666666672</v>
      </c>
    </row>
    <row r="9" spans="1:11">
      <c r="A9" s="16" t="s">
        <v>5</v>
      </c>
      <c r="B9" s="22">
        <v>9000</v>
      </c>
      <c r="C9" s="22">
        <v>2000</v>
      </c>
      <c r="D9" s="29">
        <v>44</v>
      </c>
      <c r="E9" s="23">
        <f t="shared" si="0"/>
        <v>0.51260372960372957</v>
      </c>
      <c r="F9" s="1"/>
      <c r="G9" s="16" t="s">
        <v>5</v>
      </c>
      <c r="H9" s="22">
        <v>9000</v>
      </c>
      <c r="I9" s="22">
        <v>2000</v>
      </c>
      <c r="J9" s="29">
        <v>44</v>
      </c>
      <c r="K9" s="23">
        <f t="shared" si="1"/>
        <v>0.52875757575757576</v>
      </c>
    </row>
    <row r="10" spans="1:11">
      <c r="A10" s="16" t="s">
        <v>26</v>
      </c>
      <c r="B10" s="22">
        <v>9000</v>
      </c>
      <c r="C10" s="22">
        <v>2000</v>
      </c>
      <c r="D10" s="29">
        <v>73.25</v>
      </c>
      <c r="E10" s="23">
        <f t="shared" si="0"/>
        <v>0.37999404918176249</v>
      </c>
      <c r="F10" s="1"/>
      <c r="G10" s="16" t="s">
        <v>26</v>
      </c>
      <c r="H10" s="22">
        <v>9000</v>
      </c>
      <c r="I10" s="22">
        <v>2000</v>
      </c>
      <c r="J10" s="29">
        <v>73.25</v>
      </c>
      <c r="K10" s="23">
        <f t="shared" si="1"/>
        <v>0.39614789533560868</v>
      </c>
    </row>
    <row r="11" spans="1:11">
      <c r="A11" s="16" t="s">
        <v>6</v>
      </c>
      <c r="B11" s="22">
        <v>20000</v>
      </c>
      <c r="C11" s="22">
        <v>2500</v>
      </c>
      <c r="D11" s="29">
        <v>59.73</v>
      </c>
      <c r="E11" s="23">
        <f t="shared" si="0"/>
        <v>0.48373675127818777</v>
      </c>
      <c r="F11" s="1"/>
      <c r="G11" s="16" t="s">
        <v>6</v>
      </c>
      <c r="H11" s="22">
        <v>20000</v>
      </c>
      <c r="I11" s="22">
        <v>2500</v>
      </c>
      <c r="J11" s="29">
        <v>59.73</v>
      </c>
      <c r="K11" s="23">
        <f t="shared" si="1"/>
        <v>0.51963418717562371</v>
      </c>
    </row>
    <row r="12" spans="1:11">
      <c r="A12" s="16" t="s">
        <v>7</v>
      </c>
      <c r="B12" s="22">
        <v>20000</v>
      </c>
      <c r="C12" s="22">
        <v>5000</v>
      </c>
      <c r="D12" s="29">
        <v>199.74</v>
      </c>
      <c r="E12" s="23">
        <f t="shared" si="0"/>
        <v>0.5205909990680192</v>
      </c>
      <c r="F12" s="1"/>
      <c r="G12" s="16" t="s">
        <v>7</v>
      </c>
      <c r="H12" s="22">
        <v>12500</v>
      </c>
      <c r="I12" s="22">
        <v>5000</v>
      </c>
      <c r="J12" s="29">
        <v>199.74</v>
      </c>
      <c r="K12" s="23">
        <f t="shared" si="1"/>
        <v>0.53148843496545517</v>
      </c>
    </row>
    <row r="13" spans="1:11">
      <c r="A13" s="16" t="s">
        <v>8</v>
      </c>
      <c r="B13" s="22">
        <v>65000</v>
      </c>
      <c r="C13" s="24">
        <v>5000</v>
      </c>
      <c r="D13" s="29">
        <v>237.27</v>
      </c>
      <c r="E13" s="23">
        <f t="shared" si="0"/>
        <v>0.57825051628945934</v>
      </c>
      <c r="F13" s="1"/>
      <c r="G13" s="16" t="s">
        <v>8</v>
      </c>
      <c r="H13" s="22">
        <v>30000</v>
      </c>
      <c r="I13" s="24">
        <v>5000</v>
      </c>
      <c r="J13" s="29">
        <v>237.27</v>
      </c>
      <c r="K13" s="23">
        <f t="shared" si="1"/>
        <v>0.57825051628945934</v>
      </c>
    </row>
    <row r="14" spans="1:11">
      <c r="A14" s="16" t="s">
        <v>19</v>
      </c>
      <c r="B14" s="22">
        <v>17500</v>
      </c>
      <c r="C14" s="22">
        <v>1000</v>
      </c>
      <c r="D14" s="29">
        <v>152.38</v>
      </c>
      <c r="E14" s="29">
        <f t="shared" si="0"/>
        <v>0.20614825958046853</v>
      </c>
      <c r="F14" s="1"/>
      <c r="G14" s="16" t="s">
        <v>19</v>
      </c>
      <c r="H14" s="22">
        <v>17500</v>
      </c>
      <c r="I14" s="22">
        <v>1000</v>
      </c>
      <c r="J14" s="29">
        <v>152.38</v>
      </c>
      <c r="K14" s="23">
        <f t="shared" si="1"/>
        <v>0.23755851599072494</v>
      </c>
    </row>
    <row r="15" spans="1:11">
      <c r="A15" s="16" t="s">
        <v>21</v>
      </c>
      <c r="B15" s="22">
        <v>15000</v>
      </c>
      <c r="C15" s="22">
        <v>6000</v>
      </c>
      <c r="D15" s="29">
        <v>54.77</v>
      </c>
      <c r="E15" s="23">
        <f t="shared" si="0"/>
        <v>0.78986531088046519</v>
      </c>
      <c r="F15" s="1"/>
      <c r="G15" s="16" t="s">
        <v>21</v>
      </c>
      <c r="H15" s="22">
        <v>15000</v>
      </c>
      <c r="I15" s="22">
        <v>6000</v>
      </c>
      <c r="J15" s="29">
        <v>54.77</v>
      </c>
      <c r="K15" s="23">
        <f>((H15/(MAX(H$7:H$15)))*$H$4)+((I15/MAX(I$7:I$15))*$I$4)+((MIN(J$7:J$15)/J15)*$J$4)</f>
        <v>0.81678838780354213</v>
      </c>
    </row>
    <row r="16" spans="1:11">
      <c r="A16" s="17"/>
      <c r="B16" s="3"/>
      <c r="C16" s="3"/>
      <c r="D16" s="3"/>
      <c r="E16" s="5"/>
      <c r="F16" s="1"/>
      <c r="G16" s="17"/>
      <c r="H16" s="3"/>
      <c r="I16" s="3"/>
      <c r="J16" s="3"/>
      <c r="K16" s="5"/>
    </row>
    <row r="17" spans="1:11" ht="15.95" customHeight="1">
      <c r="A17" s="33" t="s">
        <v>27</v>
      </c>
      <c r="B17" s="11" t="s">
        <v>28</v>
      </c>
      <c r="C17" s="12" t="str">
        <f>INDEX(A7:E15,MATCH(MAX(E7:E15),E7:E15,0),1)</f>
        <v>ВА 04-36 (Контактор)</v>
      </c>
      <c r="D17" s="3"/>
      <c r="E17" s="5"/>
      <c r="F17" s="1"/>
      <c r="G17" s="33" t="s">
        <v>27</v>
      </c>
      <c r="H17" s="11" t="s">
        <v>28</v>
      </c>
      <c r="I17" s="12" t="str">
        <f>INDEX(G6:K15,MATCH(MAX(K6:K15),K6:K15,0),1)</f>
        <v>ВА 04-36 (Контактор)</v>
      </c>
      <c r="J17" s="3"/>
      <c r="K17" s="5"/>
    </row>
    <row r="18" spans="1:11" ht="15.95" customHeight="1">
      <c r="A18" s="34"/>
      <c r="B18" s="13" t="s">
        <v>29</v>
      </c>
      <c r="C18" s="14" t="str">
        <f>INDEX(A7:E15,MATCH(LARGE(E7:E15,2),E7:E15,0),1)</f>
        <v>ВА 57Ф35</v>
      </c>
      <c r="D18" s="1"/>
      <c r="E18" s="5"/>
      <c r="F18" s="1"/>
      <c r="G18" s="34"/>
      <c r="H18" s="13" t="s">
        <v>29</v>
      </c>
      <c r="I18" s="14" t="str">
        <f>INDEX(G7:K15,MATCH(LARGE(K7:K15,2),K7:K15,0),1)</f>
        <v>ВА 57Ф35</v>
      </c>
      <c r="J18" s="3"/>
      <c r="K18" s="5"/>
    </row>
    <row r="19" spans="1:11" ht="15.95" customHeight="1">
      <c r="A19" s="35"/>
      <c r="B19" s="10" t="s">
        <v>30</v>
      </c>
      <c r="C19" s="9" t="str">
        <f>INDEX(A7:E15,MATCH(LARGE(E7:E15,3),E7:E15,0),1)</f>
        <v>Record Plus</v>
      </c>
      <c r="D19" s="1"/>
      <c r="E19" s="5"/>
      <c r="F19" s="1"/>
      <c r="G19" s="35"/>
      <c r="H19" s="10" t="s">
        <v>30</v>
      </c>
      <c r="I19" s="14" t="str">
        <f>INDEX(G7:K15,MATCH(LARGE(K7:K15,3),K7:K15,0),1)</f>
        <v>Record Plus</v>
      </c>
      <c r="J19" s="3"/>
      <c r="K19" s="5"/>
    </row>
    <row r="20" spans="1:11">
      <c r="F20" s="1"/>
    </row>
    <row r="21" spans="1:11" ht="26.1" customHeight="1">
      <c r="A21" s="36" t="s">
        <v>14</v>
      </c>
      <c r="B21" s="36"/>
      <c r="C21" s="36"/>
      <c r="D21" s="36"/>
      <c r="E21" s="36"/>
      <c r="G21" s="4"/>
      <c r="H21" s="1"/>
      <c r="I21" s="1"/>
      <c r="J21" s="1"/>
      <c r="K21" s="5"/>
    </row>
    <row r="22" spans="1:11" ht="15.75" thickBot="1">
      <c r="E22" t="s">
        <v>15</v>
      </c>
      <c r="G22" s="4"/>
      <c r="H22" s="1"/>
      <c r="I22" s="1"/>
      <c r="J22" s="1"/>
      <c r="K22" s="5"/>
    </row>
    <row r="23" spans="1:11" ht="15.75" thickBot="1">
      <c r="A23" s="2" t="s">
        <v>32</v>
      </c>
      <c r="B23" s="27">
        <v>0.1</v>
      </c>
      <c r="C23" s="27">
        <v>0.5</v>
      </c>
      <c r="D23" s="27">
        <v>0.4</v>
      </c>
      <c r="E23" s="1">
        <f>B23+C23+D23</f>
        <v>1</v>
      </c>
      <c r="G23" s="4"/>
      <c r="H23" s="6"/>
      <c r="I23" s="6"/>
      <c r="J23" s="1"/>
      <c r="K23" s="5"/>
    </row>
    <row r="24" spans="1:11">
      <c r="G24" s="4"/>
      <c r="H24" s="6"/>
      <c r="I24" s="6"/>
      <c r="J24" s="1"/>
      <c r="K24" s="5"/>
    </row>
    <row r="25" spans="1:11" ht="45.75" thickBot="1">
      <c r="A25" s="21" t="s">
        <v>0</v>
      </c>
      <c r="B25" s="21" t="s">
        <v>33</v>
      </c>
      <c r="C25" s="21" t="s">
        <v>34</v>
      </c>
      <c r="D25" s="21" t="s">
        <v>35</v>
      </c>
      <c r="E25" s="21" t="s">
        <v>11</v>
      </c>
      <c r="G25" s="4"/>
      <c r="H25" s="6"/>
      <c r="I25" s="6"/>
      <c r="J25" s="6"/>
      <c r="K25" s="5"/>
    </row>
    <row r="26" spans="1:11" ht="15.75" thickTop="1">
      <c r="A26" s="16" t="s">
        <v>5</v>
      </c>
      <c r="B26" s="22">
        <v>5000</v>
      </c>
      <c r="C26" s="22">
        <v>2000</v>
      </c>
      <c r="D26" s="29">
        <v>44</v>
      </c>
      <c r="E26" s="23">
        <f>((B26/(MAX(B$26:B$29)))*$B$23)+((C26/MAX(C$26:C$29))*$C$23)+((MIN(D$26:D$29)/D26)*$D$23)</f>
        <v>0.62222222222222223</v>
      </c>
      <c r="G26" s="4"/>
      <c r="H26" s="6"/>
      <c r="I26" s="6"/>
      <c r="J26" s="1"/>
      <c r="K26" s="5"/>
    </row>
    <row r="27" spans="1:11">
      <c r="A27" s="16" t="s">
        <v>26</v>
      </c>
      <c r="B27" s="22">
        <v>5000</v>
      </c>
      <c r="C27" s="22">
        <v>2000</v>
      </c>
      <c r="D27" s="29">
        <v>73.25</v>
      </c>
      <c r="E27" s="23">
        <f t="shared" ref="E27:E29" si="2">((B27/(MAX(B$26:B$29)))*$B$23)+((C27/MAX(C$26:C$29))*$C$23)+((MIN(D$26:D$29)/D27)*$D$23)</f>
        <v>0.46249525976488437</v>
      </c>
      <c r="G27" s="4"/>
      <c r="H27" s="1"/>
      <c r="I27" s="1"/>
      <c r="J27" s="1"/>
      <c r="K27" s="5"/>
    </row>
    <row r="28" spans="1:11">
      <c r="A28" s="16" t="s">
        <v>6</v>
      </c>
      <c r="B28" s="22">
        <v>9000</v>
      </c>
      <c r="C28" s="22">
        <v>2500</v>
      </c>
      <c r="D28" s="29">
        <v>59.73</v>
      </c>
      <c r="E28" s="23">
        <f t="shared" si="2"/>
        <v>0.60299263351749544</v>
      </c>
      <c r="G28" s="4"/>
      <c r="H28" s="1"/>
      <c r="I28" s="1"/>
      <c r="J28" s="1"/>
      <c r="K28" s="5"/>
    </row>
    <row r="29" spans="1:11">
      <c r="A29" s="16" t="s">
        <v>21</v>
      </c>
      <c r="B29" s="22">
        <v>7500</v>
      </c>
      <c r="C29" s="22">
        <v>6000</v>
      </c>
      <c r="D29" s="29">
        <v>54.77</v>
      </c>
      <c r="E29" s="23">
        <f t="shared" si="2"/>
        <v>0.904677134684438</v>
      </c>
      <c r="G29" s="1"/>
      <c r="H29" s="1"/>
      <c r="I29" s="1"/>
      <c r="J29" s="1"/>
      <c r="K29" s="5"/>
    </row>
    <row r="31" spans="1:11" ht="15" customHeight="1">
      <c r="A31" s="33" t="s">
        <v>27</v>
      </c>
      <c r="B31" s="11" t="s">
        <v>28</v>
      </c>
      <c r="C31" s="12" t="str">
        <f>INDEX(A26:E29,MATCH(MAX(E26:E29),E26:E29,0),1)</f>
        <v>ВА 04-36 (Контактор)</v>
      </c>
    </row>
    <row r="32" spans="1:11" ht="15" customHeight="1">
      <c r="A32" s="34"/>
      <c r="B32" s="13" t="s">
        <v>29</v>
      </c>
      <c r="C32" s="14" t="str">
        <f>INDEX(A26:E29,MATCH(LARGE(E26:E29,2),E26:E29,0),1)</f>
        <v>ВА 51-35</v>
      </c>
    </row>
    <row r="33" spans="1:3" ht="15" customHeight="1">
      <c r="A33" s="35"/>
      <c r="B33" s="10" t="s">
        <v>30</v>
      </c>
      <c r="C33" s="9" t="str">
        <f>INDEX(A26:E29,MATCH(LARGE(E26:E29,3),E26:E29,0),1)</f>
        <v>ВА 57-35</v>
      </c>
    </row>
  </sheetData>
  <mergeCells count="6">
    <mergeCell ref="A17:A19"/>
    <mergeCell ref="G17:G19"/>
    <mergeCell ref="A31:A33"/>
    <mergeCell ref="G2:K2"/>
    <mergeCell ref="A2:E2"/>
    <mergeCell ref="A21:E21"/>
  </mergeCells>
  <hyperlinks>
    <hyperlink ref="A8" r:id="rId1" tooltip="Автоматический выключатель ВА 57Ф35"/>
    <hyperlink ref="A9" r:id="rId2" tooltip="Автоматический выключатель ВА 51-35"/>
    <hyperlink ref="A10" r:id="rId3" tooltip="Автоматический выключатель ВА 04-36"/>
    <hyperlink ref="A11" r:id="rId4" tooltip="ВА57-35 – выключатель автоматический"/>
    <hyperlink ref="A12" r:id="rId5" tooltip="Выключатель Record SL General Electric"/>
    <hyperlink ref="A13" r:id="rId6" tooltip="Выключатель Record Plus"/>
    <hyperlink ref="A15" r:id="rId7" tooltip="Выключатель ВА 04-36"/>
    <hyperlink ref="A7" r:id="rId8" tooltip="Трёхполюсный (3Р) автомат ВА88-35 "/>
    <hyperlink ref="A14" r:id="rId9" tooltip="Автоматический выключатель АВ3004/3Н"/>
    <hyperlink ref="G8" r:id="rId10" tooltip="Автоматический выключатель ВА 57Ф35"/>
    <hyperlink ref="G9" r:id="rId11" tooltip="Автоматический выключатель ВА 51-35"/>
    <hyperlink ref="G10" r:id="rId12" tooltip="Автоматический выключатель ВА 04-36"/>
    <hyperlink ref="G11" r:id="rId13" tooltip="ВА57-35 – выключатель автоматический"/>
    <hyperlink ref="G12" r:id="rId14" tooltip="Выключатель Record SL General Electric"/>
    <hyperlink ref="G13" r:id="rId15" tooltip="Выключатель Record Plus"/>
    <hyperlink ref="G15" r:id="rId16" tooltip="Выключатель ВА 04-36"/>
    <hyperlink ref="G7" r:id="rId17" tooltip="Трёхполюсный (3Р) автомат ВА88-35 "/>
    <hyperlink ref="G14" r:id="rId18" tooltip="Автоматический выключатель АВ3004/3Н"/>
    <hyperlink ref="A26" r:id="rId19" tooltip="Автоматический выключатель ВА 51-35"/>
    <hyperlink ref="A27" r:id="rId20" tooltip="Автоматический выключатель ВА 04-36"/>
    <hyperlink ref="A28" r:id="rId21" tooltip="ВА57-35 – выключатель автоматический"/>
    <hyperlink ref="A29" r:id="rId22" tooltip="Выключатель ВА 04-3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4"/>
  <sheetViews>
    <sheetView workbookViewId="0">
      <selection activeCell="J6" sqref="J6"/>
    </sheetView>
  </sheetViews>
  <sheetFormatPr defaultRowHeight="15"/>
  <cols>
    <col min="1" max="3" width="20.7109375" customWidth="1"/>
    <col min="4" max="5" width="12.7109375" customWidth="1"/>
    <col min="6" max="6" width="2.7109375" customWidth="1"/>
    <col min="7" max="9" width="20.7109375" customWidth="1"/>
    <col min="10" max="11" width="12.7109375" customWidth="1"/>
  </cols>
  <sheetData>
    <row r="2" spans="1:11" ht="26.25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32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32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4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16" t="s">
        <v>20</v>
      </c>
      <c r="B7" s="30">
        <v>35000</v>
      </c>
      <c r="C7" s="22">
        <v>2000</v>
      </c>
      <c r="D7" s="29">
        <v>120.82</v>
      </c>
      <c r="E7" s="23">
        <f>((B7/(MAX(B$7:B$14)))*$B$4)+((C7/MAX(C$7:C$14))*$C$4)+((MIN(D$7:D$14)/D7)*$D$4)</f>
        <v>0.51905540895384805</v>
      </c>
      <c r="F7" s="1"/>
      <c r="G7" s="16" t="s">
        <v>20</v>
      </c>
      <c r="H7" s="22">
        <v>35000</v>
      </c>
      <c r="I7" s="22">
        <v>2000</v>
      </c>
      <c r="J7" s="29">
        <v>120.82</v>
      </c>
      <c r="K7" s="23">
        <f>((H7/(MAX(H$7:H$14)))*$H$4)+((I7/MAX(I$7:I$14))*$I$4)+((MIN(J$7:J$14)/J7)*$J$4)</f>
        <v>0.52787893836561284</v>
      </c>
    </row>
    <row r="8" spans="1:11">
      <c r="A8" s="16" t="s">
        <v>5</v>
      </c>
      <c r="B8" s="30">
        <v>9000</v>
      </c>
      <c r="C8" s="22">
        <v>1000</v>
      </c>
      <c r="D8" s="29">
        <v>104.57</v>
      </c>
      <c r="E8" s="23">
        <f t="shared" ref="E8:E14" si="0">((B8/(MAX(B$7:B$14)))*$B$4)+((C8/MAX(C$7:C$14))*$C$4)+((MIN(D$7:D$14)/D8)*$D$4)</f>
        <v>0.47534230752643414</v>
      </c>
      <c r="F8" s="1"/>
      <c r="G8" s="16" t="s">
        <v>5</v>
      </c>
      <c r="H8" s="22">
        <v>9000</v>
      </c>
      <c r="I8" s="22">
        <v>1000</v>
      </c>
      <c r="J8" s="29">
        <v>104.57</v>
      </c>
      <c r="K8" s="23">
        <f t="shared" ref="K8:K14" si="1">((H8/(MAX(H$7:H$14)))*$H$4)+((I8/MAX(I$7:I$14))*$I$4)+((MIN(J$7:J$14)/J8)*$J$4)</f>
        <v>0.47761121508945936</v>
      </c>
    </row>
    <row r="9" spans="1:11">
      <c r="A9" s="16" t="s">
        <v>26</v>
      </c>
      <c r="B9" s="30">
        <v>9000</v>
      </c>
      <c r="C9" s="22">
        <v>1000</v>
      </c>
      <c r="D9" s="29">
        <v>141.51</v>
      </c>
      <c r="E9" s="23">
        <f t="shared" si="0"/>
        <v>0.37142492528069104</v>
      </c>
      <c r="F9" s="1"/>
      <c r="G9" s="16" t="s">
        <v>26</v>
      </c>
      <c r="H9" s="22">
        <v>9000</v>
      </c>
      <c r="I9" s="22">
        <v>1000</v>
      </c>
      <c r="J9" s="29">
        <v>141.51</v>
      </c>
      <c r="K9" s="23">
        <f>((H9/(MAX(H$7:H$14)))*$H$4)+((I9/MAX(I$7:I$14))*$I$4)+((MIN(J$7:J$14)/J9)*$J$4)</f>
        <v>0.37369383284371627</v>
      </c>
    </row>
    <row r="10" spans="1:11">
      <c r="A10" s="16" t="s">
        <v>8</v>
      </c>
      <c r="B10" s="30">
        <v>85000</v>
      </c>
      <c r="C10" s="24">
        <v>7500</v>
      </c>
      <c r="D10" s="29">
        <v>692.13</v>
      </c>
      <c r="E10" s="23">
        <f t="shared" si="0"/>
        <v>0.66014477049109266</v>
      </c>
      <c r="F10" s="1"/>
      <c r="G10" s="16" t="s">
        <v>8</v>
      </c>
      <c r="H10" s="22">
        <v>50000</v>
      </c>
      <c r="I10" s="24">
        <v>7500</v>
      </c>
      <c r="J10" s="29">
        <v>692.13</v>
      </c>
      <c r="K10" s="23">
        <f t="shared" si="1"/>
        <v>0.63157334191966408</v>
      </c>
    </row>
    <row r="11" spans="1:11">
      <c r="A11" s="16" t="s">
        <v>19</v>
      </c>
      <c r="B11" s="30">
        <v>17500</v>
      </c>
      <c r="C11" s="22">
        <v>1000</v>
      </c>
      <c r="D11" s="29">
        <v>179.69</v>
      </c>
      <c r="E11" s="23">
        <f t="shared" si="0"/>
        <v>0.31892054835179107</v>
      </c>
      <c r="F11" s="1"/>
      <c r="G11" s="16" t="s">
        <v>19</v>
      </c>
      <c r="H11" s="22">
        <v>17500</v>
      </c>
      <c r="I11" s="22">
        <v>1000</v>
      </c>
      <c r="J11" s="29">
        <v>179.69</v>
      </c>
      <c r="K11" s="23">
        <f t="shared" si="1"/>
        <v>0.3233323130576734</v>
      </c>
    </row>
    <row r="12" spans="1:11">
      <c r="A12" s="16" t="s">
        <v>21</v>
      </c>
      <c r="B12" s="30">
        <v>15000</v>
      </c>
      <c r="C12" s="22">
        <v>4000</v>
      </c>
      <c r="D12" s="29">
        <v>104.07</v>
      </c>
      <c r="E12" s="23">
        <f>((B12/(MAX(B$7:B$14)))*$B$4)+((C12/MAX(C$7:C$14))*$C$4)+((MIN(D$7:D$14)/D12)*$D$4)</f>
        <v>0.68431372549019609</v>
      </c>
      <c r="F12" s="1"/>
      <c r="G12" s="16" t="s">
        <v>21</v>
      </c>
      <c r="H12" s="22">
        <v>15000</v>
      </c>
      <c r="I12" s="22">
        <v>4000</v>
      </c>
      <c r="J12" s="29">
        <v>104.07</v>
      </c>
      <c r="K12" s="23">
        <f t="shared" si="1"/>
        <v>0.68809523809523809</v>
      </c>
    </row>
    <row r="13" spans="1:11">
      <c r="A13" s="16" t="s">
        <v>22</v>
      </c>
      <c r="B13" s="30">
        <v>30000</v>
      </c>
      <c r="C13" s="22">
        <v>1000</v>
      </c>
      <c r="D13" s="32">
        <v>160.18</v>
      </c>
      <c r="E13" s="23">
        <f t="shared" si="0"/>
        <v>0.36184341635268169</v>
      </c>
      <c r="F13" s="1"/>
      <c r="G13" s="16" t="s">
        <v>22</v>
      </c>
      <c r="H13" s="22">
        <v>30000</v>
      </c>
      <c r="I13" s="22">
        <v>1000</v>
      </c>
      <c r="J13" s="32">
        <v>160.18</v>
      </c>
      <c r="K13" s="23">
        <f t="shared" si="1"/>
        <v>0.3694064415627657</v>
      </c>
    </row>
    <row r="14" spans="1:11">
      <c r="A14" s="16" t="s">
        <v>23</v>
      </c>
      <c r="B14" s="31">
        <v>70000</v>
      </c>
      <c r="C14" s="22">
        <v>2000</v>
      </c>
      <c r="D14" s="32">
        <v>164.31</v>
      </c>
      <c r="E14" s="23">
        <f t="shared" si="0"/>
        <v>0.46903664880229978</v>
      </c>
      <c r="F14" s="1"/>
      <c r="G14" s="16" t="s">
        <v>23</v>
      </c>
      <c r="H14" s="25">
        <v>70000</v>
      </c>
      <c r="I14" s="22">
        <v>2000</v>
      </c>
      <c r="J14" s="32">
        <v>164.31</v>
      </c>
      <c r="K14" s="23">
        <f t="shared" si="1"/>
        <v>0.48668370762582919</v>
      </c>
    </row>
    <row r="15" spans="1:11">
      <c r="A15" s="17"/>
      <c r="B15" s="1"/>
      <c r="C15" s="3"/>
      <c r="D15" s="1"/>
      <c r="E15" s="5"/>
      <c r="F15" s="1"/>
      <c r="G15" s="17"/>
      <c r="H15" s="1"/>
      <c r="I15" s="3"/>
      <c r="J15" s="1"/>
      <c r="K15" s="5"/>
    </row>
    <row r="16" spans="1:11" ht="15.95" customHeight="1">
      <c r="A16" s="33" t="s">
        <v>27</v>
      </c>
      <c r="B16" s="11" t="s">
        <v>28</v>
      </c>
      <c r="C16" s="12" t="str">
        <f>INDEX(A6:E14,MATCH(MAX(E6:E14),E6:E14,0),1)</f>
        <v>ВА 04-36 (Контактор)</v>
      </c>
      <c r="D16" s="3"/>
      <c r="E16" s="5"/>
      <c r="F16" s="1"/>
      <c r="G16" s="33" t="s">
        <v>27</v>
      </c>
      <c r="H16" s="11" t="s">
        <v>28</v>
      </c>
      <c r="I16" s="12" t="str">
        <f>INDEX(G7:K14,MATCH(MAX(K7:K14),K7:K14,0),1)</f>
        <v>ВА 04-36 (Контактор)</v>
      </c>
      <c r="J16" s="1"/>
      <c r="K16" s="5"/>
    </row>
    <row r="17" spans="1:11" ht="15.95" customHeight="1">
      <c r="A17" s="34"/>
      <c r="B17" s="13" t="s">
        <v>29</v>
      </c>
      <c r="C17" s="14" t="str">
        <f>INDEX(A6:E14,MATCH(LARGE(E6:E14,2),E6:E14,0),1)</f>
        <v>Record Plus</v>
      </c>
      <c r="D17" s="1"/>
      <c r="E17" s="5"/>
      <c r="F17" s="1"/>
      <c r="G17" s="34"/>
      <c r="H17" s="13" t="s">
        <v>29</v>
      </c>
      <c r="I17" s="14" t="str">
        <f>INDEX(G6:K14,MATCH(LARGE(K6:K14,2),K6:K14,0),1)</f>
        <v>Record Plus</v>
      </c>
      <c r="J17" s="1"/>
      <c r="K17" s="5"/>
    </row>
    <row r="18" spans="1:11" ht="15.95" customHeight="1">
      <c r="A18" s="35"/>
      <c r="B18" s="10" t="s">
        <v>30</v>
      </c>
      <c r="C18" s="9" t="str">
        <f>INDEX(A6:E14,MATCH(LARGE(E6:E14,3),E6:E14,0),1)</f>
        <v>ВА 88-37</v>
      </c>
      <c r="D18" s="1"/>
      <c r="E18" s="5"/>
      <c r="F18" s="1"/>
      <c r="G18" s="35"/>
      <c r="H18" s="10" t="s">
        <v>30</v>
      </c>
      <c r="I18" s="14" t="str">
        <f>INDEX(G7:K14,MATCH(LARGE(K7:K14,3),K7:K14,0),1)</f>
        <v>ВА 88-37</v>
      </c>
      <c r="J18" s="1"/>
      <c r="K18" s="5"/>
    </row>
    <row r="19" spans="1:11">
      <c r="A19" s="4"/>
      <c r="B19" s="6"/>
      <c r="C19" s="6"/>
      <c r="D19" s="1"/>
      <c r="E19" s="5"/>
      <c r="F19" s="1"/>
      <c r="G19" s="4"/>
      <c r="H19" s="1"/>
      <c r="I19" s="1"/>
      <c r="J19" s="1"/>
      <c r="K19" s="5"/>
    </row>
    <row r="20" spans="1:11" ht="26.1" customHeight="1">
      <c r="A20" s="36" t="s">
        <v>14</v>
      </c>
      <c r="B20" s="36"/>
      <c r="C20" s="36"/>
      <c r="D20" s="36"/>
      <c r="E20" s="36"/>
      <c r="G20" s="4"/>
      <c r="H20" s="1"/>
      <c r="I20" s="1"/>
      <c r="J20" s="1"/>
      <c r="K20" s="5"/>
    </row>
    <row r="21" spans="1:11" ht="15.75" thickBot="1">
      <c r="E21" s="26" t="s">
        <v>15</v>
      </c>
      <c r="G21" s="4"/>
      <c r="H21" s="1"/>
      <c r="I21" s="1"/>
      <c r="J21" s="1"/>
      <c r="K21" s="5"/>
    </row>
    <row r="22" spans="1:11" ht="15.75" thickBot="1">
      <c r="A22" s="2" t="s">
        <v>32</v>
      </c>
      <c r="B22" s="27">
        <v>0.1</v>
      </c>
      <c r="C22" s="27">
        <v>0.5</v>
      </c>
      <c r="D22" s="27">
        <v>0.4</v>
      </c>
      <c r="E22" s="1">
        <f>B22+C22+D22</f>
        <v>1</v>
      </c>
      <c r="G22" s="4"/>
      <c r="H22" s="6"/>
      <c r="I22" s="6"/>
      <c r="J22" s="1"/>
      <c r="K22" s="5"/>
    </row>
    <row r="23" spans="1:11">
      <c r="G23" s="4"/>
      <c r="H23" s="6"/>
      <c r="I23" s="6"/>
      <c r="J23" s="1"/>
      <c r="K23" s="5"/>
    </row>
    <row r="24" spans="1:11" ht="47.25" customHeight="1" thickBot="1">
      <c r="A24" s="21" t="s">
        <v>0</v>
      </c>
      <c r="B24" s="21" t="s">
        <v>33</v>
      </c>
      <c r="C24" s="21" t="s">
        <v>34</v>
      </c>
      <c r="D24" s="21" t="s">
        <v>35</v>
      </c>
      <c r="E24" s="21" t="s">
        <v>11</v>
      </c>
      <c r="G24" s="4"/>
      <c r="H24" s="6"/>
      <c r="I24" s="6"/>
      <c r="J24" s="6"/>
      <c r="K24" s="5"/>
    </row>
    <row r="25" spans="1:11" ht="15.75" thickTop="1">
      <c r="A25" s="16" t="s">
        <v>5</v>
      </c>
      <c r="B25" s="22">
        <v>5000</v>
      </c>
      <c r="C25" s="22">
        <v>1000</v>
      </c>
      <c r="D25" s="29">
        <v>104.57</v>
      </c>
      <c r="E25" s="23">
        <f>((B25/(MAX(B$25:B$30)))*$B$22)+((C25/MAX(C$25:C$30))*$C$22)+((MIN(D$26:D$30)/D25)*$D$22)</f>
        <v>0.47189692937517363</v>
      </c>
      <c r="G25" s="4"/>
      <c r="H25" s="6"/>
      <c r="I25" s="6"/>
      <c r="J25" s="1"/>
      <c r="K25" s="5"/>
    </row>
    <row r="26" spans="1:11">
      <c r="A26" s="16" t="s">
        <v>26</v>
      </c>
      <c r="B26" s="22">
        <v>5000</v>
      </c>
      <c r="C26" s="22">
        <v>1000</v>
      </c>
      <c r="D26" s="29">
        <v>141.51</v>
      </c>
      <c r="E26" s="23">
        <f t="shared" ref="E26:E30" si="2">((B26/(MAX(B$25:B$30)))*$B$22)+((C26/MAX(C$25:C$30))*$C$22)+((MIN(D$26:D$30)/D26)*$D$22)</f>
        <v>0.36797954712943054</v>
      </c>
      <c r="G26" s="4"/>
      <c r="H26" s="1"/>
      <c r="I26" s="1"/>
      <c r="J26" s="1"/>
      <c r="K26" s="5"/>
    </row>
    <row r="27" spans="1:11">
      <c r="A27" s="16" t="s">
        <v>8</v>
      </c>
      <c r="B27" s="22">
        <v>10000</v>
      </c>
      <c r="C27" s="24">
        <v>7500</v>
      </c>
      <c r="D27" s="29">
        <v>692.13</v>
      </c>
      <c r="E27" s="23">
        <f>((B27/(MAX(B$25:B$30)))*$B$22)+((C27/MAX(C$25:C$30))*$C$22)+((MIN(D$26:D$30)/D27)*$D$22)</f>
        <v>0.57443048477680692</v>
      </c>
      <c r="G27" s="4"/>
      <c r="H27" s="1"/>
      <c r="I27" s="1"/>
      <c r="J27" s="1"/>
      <c r="K27" s="5"/>
    </row>
    <row r="28" spans="1:11">
      <c r="A28" s="16" t="s">
        <v>21</v>
      </c>
      <c r="B28" s="22">
        <v>7500</v>
      </c>
      <c r="C28" s="22">
        <v>2000</v>
      </c>
      <c r="D28" s="29">
        <v>104.07</v>
      </c>
      <c r="E28" s="23">
        <f t="shared" si="2"/>
        <v>0.54404761904761911</v>
      </c>
      <c r="G28" s="4"/>
      <c r="H28" s="1"/>
      <c r="I28" s="1"/>
      <c r="J28" s="1"/>
      <c r="K28" s="5"/>
    </row>
    <row r="29" spans="1:11">
      <c r="A29" s="16" t="s">
        <v>22</v>
      </c>
      <c r="B29" s="22">
        <v>13500</v>
      </c>
      <c r="C29" s="22">
        <v>1000</v>
      </c>
      <c r="D29" s="32">
        <v>160.18</v>
      </c>
      <c r="E29" s="23">
        <f t="shared" si="2"/>
        <v>0.34583501299133712</v>
      </c>
      <c r="G29" s="1"/>
      <c r="H29" s="1"/>
      <c r="I29" s="1"/>
      <c r="J29" s="1"/>
      <c r="K29" s="5"/>
    </row>
    <row r="30" spans="1:11">
      <c r="A30" s="16" t="s">
        <v>23</v>
      </c>
      <c r="B30" s="25">
        <v>70000</v>
      </c>
      <c r="C30" s="22">
        <v>2000</v>
      </c>
      <c r="D30" s="32">
        <v>164.31</v>
      </c>
      <c r="E30" s="23">
        <f t="shared" si="2"/>
        <v>0.48668370762582919</v>
      </c>
    </row>
    <row r="32" spans="1:11" ht="15.95" customHeight="1">
      <c r="A32" s="33" t="s">
        <v>27</v>
      </c>
      <c r="B32" s="11" t="s">
        <v>28</v>
      </c>
      <c r="C32" s="12" t="str">
        <f>INDEX(A25:E30,MATCH(MAX(E25:E30),E25:E30,0),1)</f>
        <v>Record Plus</v>
      </c>
    </row>
    <row r="33" spans="1:3" ht="15.95" customHeight="1">
      <c r="A33" s="34"/>
      <c r="B33" s="13" t="s">
        <v>29</v>
      </c>
      <c r="C33" s="14" t="str">
        <f>INDEX(A25:E30,MATCH(LARGE(E25:E30,2),E25:E30,0),1)</f>
        <v>ВА 04-36 (Контактор)</v>
      </c>
    </row>
    <row r="34" spans="1:3" ht="15.95" customHeight="1">
      <c r="A34" s="35"/>
      <c r="B34" s="10" t="s">
        <v>30</v>
      </c>
      <c r="C34" s="9" t="str">
        <f>INDEX(A25:E30,MATCH(LARGE(E25:E30,3),E25:E30,0),1)</f>
        <v>ВА 51-39 (Контактор)</v>
      </c>
    </row>
  </sheetData>
  <mergeCells count="6">
    <mergeCell ref="A16:A18"/>
    <mergeCell ref="G16:G18"/>
    <mergeCell ref="A32:A34"/>
    <mergeCell ref="A2:E2"/>
    <mergeCell ref="G2:K2"/>
    <mergeCell ref="A20:E20"/>
  </mergeCells>
  <hyperlinks>
    <hyperlink ref="A8" r:id="rId1" tooltip="Автоматический выключатель ВА 51-35"/>
    <hyperlink ref="A9" r:id="rId2" tooltip="Автоматический выключатель ВА 04-36"/>
    <hyperlink ref="A10" r:id="rId3" tooltip="Выключатель Record Plus"/>
    <hyperlink ref="A12" r:id="rId4" tooltip="Выключатель ВА 04-36"/>
    <hyperlink ref="A7" r:id="rId5" tooltip="Выключатель-автомат ВА 88-37 "/>
    <hyperlink ref="A11" r:id="rId6" tooltip="Автоматический выключатель АВ3004"/>
    <hyperlink ref="A13" r:id="rId7" tooltip="Автоматический выключатель ВА 57-39"/>
    <hyperlink ref="A14" r:id="rId8" tooltip="Автоматические выключатели ВА 51-39 "/>
    <hyperlink ref="G8" r:id="rId9" tooltip="Автоматический выключатель ВА 51-35"/>
    <hyperlink ref="G9" r:id="rId10" tooltip="Автоматический выключатель ВА 04-36"/>
    <hyperlink ref="G10" r:id="rId11" tooltip="Выключатель Record Plus"/>
    <hyperlink ref="G12" r:id="rId12" tooltip="Выключатель ВА 04-36"/>
    <hyperlink ref="G7" r:id="rId13" tooltip="Выключатель-автомат ВА 88-37 "/>
    <hyperlink ref="G11" r:id="rId14" tooltip="Автоматический выключатель АВ3004"/>
    <hyperlink ref="G13" r:id="rId15" tooltip="Автоматический выключатель ВА 57-39"/>
    <hyperlink ref="G14" r:id="rId16" tooltip="Автоматические выключатели ВА 51-39 "/>
    <hyperlink ref="A25" r:id="rId17" tooltip="Автоматический выключатель ВА 51-35"/>
    <hyperlink ref="A26" r:id="rId18" tooltip="Автоматический выключатель ВА 04-36"/>
    <hyperlink ref="A27" r:id="rId19" tooltip="Выключатель Record Plus"/>
    <hyperlink ref="A28" r:id="rId20" tooltip="Выключатель ВА 04-36"/>
    <hyperlink ref="A29" r:id="rId21" tooltip="Автоматический выключатель ВА 57-39"/>
    <hyperlink ref="A30" r:id="rId22" tooltip="Автоматические выключатели ВА 51-39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A4" sqref="A4"/>
    </sheetView>
  </sheetViews>
  <sheetFormatPr defaultRowHeight="15"/>
  <cols>
    <col min="1" max="3" width="20.7109375" customWidth="1"/>
    <col min="4" max="5" width="12.7109375" customWidth="1"/>
    <col min="6" max="6" width="3.42578125" customWidth="1"/>
    <col min="7" max="9" width="20.7109375" customWidth="1"/>
    <col min="10" max="11" width="12.7109375" customWidth="1"/>
  </cols>
  <sheetData>
    <row r="2" spans="1:11" ht="26.1" customHeight="1">
      <c r="A2" s="36" t="s">
        <v>10</v>
      </c>
      <c r="B2" s="36"/>
      <c r="C2" s="36"/>
      <c r="D2" s="36"/>
      <c r="E2" s="36"/>
      <c r="G2" s="36" t="s">
        <v>13</v>
      </c>
      <c r="H2" s="36"/>
      <c r="I2" s="36"/>
      <c r="J2" s="36"/>
      <c r="K2" s="36"/>
    </row>
    <row r="3" spans="1:11" ht="15.75" thickBot="1">
      <c r="E3" s="26" t="s">
        <v>15</v>
      </c>
      <c r="K3" s="26" t="s">
        <v>15</v>
      </c>
    </row>
    <row r="4" spans="1:11" ht="15.75" thickBot="1">
      <c r="A4" s="2" t="s">
        <v>32</v>
      </c>
      <c r="B4" s="27">
        <v>0.1</v>
      </c>
      <c r="C4" s="27">
        <v>0.5</v>
      </c>
      <c r="D4" s="27">
        <v>0.4</v>
      </c>
      <c r="E4" s="1">
        <f>B4+C4+D4</f>
        <v>1</v>
      </c>
      <c r="G4" s="2" t="s">
        <v>32</v>
      </c>
      <c r="H4" s="27">
        <v>0.1</v>
      </c>
      <c r="I4" s="27">
        <v>0.5</v>
      </c>
      <c r="J4" s="27">
        <v>0.4</v>
      </c>
      <c r="K4" s="1">
        <f>H4+I4+J4</f>
        <v>1</v>
      </c>
    </row>
    <row r="6" spans="1:11" ht="51.75" customHeight="1" thickBot="1">
      <c r="A6" s="21" t="s">
        <v>0</v>
      </c>
      <c r="B6" s="21" t="s">
        <v>33</v>
      </c>
      <c r="C6" s="21" t="s">
        <v>34</v>
      </c>
      <c r="D6" s="21" t="s">
        <v>35</v>
      </c>
      <c r="E6" s="21" t="s">
        <v>11</v>
      </c>
      <c r="F6" s="3"/>
      <c r="G6" s="21" t="s">
        <v>0</v>
      </c>
      <c r="H6" s="21" t="s">
        <v>33</v>
      </c>
      <c r="I6" s="21" t="s">
        <v>34</v>
      </c>
      <c r="J6" s="21" t="s">
        <v>35</v>
      </c>
      <c r="K6" s="21" t="s">
        <v>11</v>
      </c>
    </row>
    <row r="7" spans="1:11" ht="15.75" thickTop="1">
      <c r="A7" s="16" t="s">
        <v>24</v>
      </c>
      <c r="B7" s="22">
        <v>35000</v>
      </c>
      <c r="C7" s="22">
        <v>2000</v>
      </c>
      <c r="D7" s="22">
        <v>227.38</v>
      </c>
      <c r="E7" s="23">
        <f>((B7/(MAX(B$7:B$11)))*$B$4)+((C7/MAX(C$7:C$11))*$C$4)+((MIN(D$7:D$11)/D7)*$D$4)</f>
        <v>0.53022563938056533</v>
      </c>
      <c r="F7" s="1"/>
      <c r="G7" s="16" t="s">
        <v>24</v>
      </c>
      <c r="H7" s="22">
        <v>35000</v>
      </c>
      <c r="I7" s="22">
        <v>2000</v>
      </c>
      <c r="J7" s="22">
        <v>227.38</v>
      </c>
      <c r="K7" s="23">
        <f>((H7/(MAX(H$7:H$11)))*$H$4)+((I7/MAX(I$7:I$11))*$I$4)+((MIN(J$7:J$11)/J7)*$J$4)</f>
        <v>0.53904916879233</v>
      </c>
    </row>
    <row r="8" spans="1:11">
      <c r="A8" s="16" t="s">
        <v>8</v>
      </c>
      <c r="B8" s="22">
        <v>85000</v>
      </c>
      <c r="C8" s="24">
        <v>5000</v>
      </c>
      <c r="D8" s="22">
        <v>794.48</v>
      </c>
      <c r="E8" s="23">
        <f t="shared" ref="E8:E11" si="0">((B8/(MAX(B$7:B$11)))*$B$4)+((C8/MAX(C$7:C$11))*$C$4)+((MIN(D$7:D$11)/D8)*$D$4)</f>
        <v>0.68272580807572247</v>
      </c>
      <c r="F8" s="1"/>
      <c r="G8" s="16" t="s">
        <v>8</v>
      </c>
      <c r="H8" s="22">
        <v>50000</v>
      </c>
      <c r="I8" s="24">
        <v>5000</v>
      </c>
      <c r="J8" s="22">
        <v>794.48</v>
      </c>
      <c r="K8" s="23">
        <f>((H8/(MAX(H$7:H$11)))*$H$4)+((I8/MAX(I$7:I$11))*$I$4)+((MIN(J$7:J$11)/J8)*$J$4)</f>
        <v>0.65415437950429389</v>
      </c>
    </row>
    <row r="9" spans="1:11">
      <c r="A9" s="16" t="s">
        <v>25</v>
      </c>
      <c r="B9" s="22">
        <v>17500</v>
      </c>
      <c r="C9" s="22">
        <v>1000</v>
      </c>
      <c r="D9" s="22">
        <v>282.95</v>
      </c>
      <c r="E9" s="23">
        <f>((B9/(MAX(B$7:B$11)))*$B$4)+((C9/MAX(C$7:C$11))*$C$4)+((MIN(D$7:D$11)/D9)*$D$4)</f>
        <v>0.35286955708241952</v>
      </c>
      <c r="F9" s="1"/>
      <c r="G9" s="16" t="s">
        <v>25</v>
      </c>
      <c r="H9" s="22">
        <v>17500</v>
      </c>
      <c r="I9" s="22">
        <v>1000</v>
      </c>
      <c r="J9" s="22">
        <v>282.95</v>
      </c>
      <c r="K9" s="23">
        <f>((H9/(MAX(H$7:H$11)))*$H$4)+((I9/MAX(I$7:I$11))*$I$4)+((MIN(J$7:J$11)/J9)*$J$4)</f>
        <v>0.35728132178830185</v>
      </c>
    </row>
    <row r="10" spans="1:11">
      <c r="A10" s="16" t="s">
        <v>22</v>
      </c>
      <c r="B10" s="22">
        <v>30000</v>
      </c>
      <c r="C10" s="22">
        <v>1000</v>
      </c>
      <c r="D10" s="25">
        <v>170.66</v>
      </c>
      <c r="E10" s="23">
        <f t="shared" si="0"/>
        <v>0.52041072376448527</v>
      </c>
      <c r="F10" s="1"/>
      <c r="G10" s="16" t="s">
        <v>22</v>
      </c>
      <c r="H10" s="22">
        <v>30000</v>
      </c>
      <c r="I10" s="22">
        <v>1000</v>
      </c>
      <c r="J10" s="25">
        <v>170.66</v>
      </c>
      <c r="K10" s="23">
        <f>((H10/(MAX(H$7:H$11)))*$H$4)+((I10/MAX(I$7:I$11))*$I$4)+((MIN(J$7:J$11)/J10)*$J$4)</f>
        <v>0.52797374897456928</v>
      </c>
    </row>
    <row r="11" spans="1:11">
      <c r="A11" s="16" t="s">
        <v>23</v>
      </c>
      <c r="B11" s="25">
        <v>70000</v>
      </c>
      <c r="C11" s="22">
        <v>2000</v>
      </c>
      <c r="D11" s="25">
        <v>164.31</v>
      </c>
      <c r="E11" s="23">
        <f t="shared" si="0"/>
        <v>0.68235294117647061</v>
      </c>
      <c r="F11" s="1"/>
      <c r="G11" s="16" t="s">
        <v>23</v>
      </c>
      <c r="H11" s="25">
        <v>70000</v>
      </c>
      <c r="I11" s="22">
        <v>2000</v>
      </c>
      <c r="J11" s="25">
        <v>164.31</v>
      </c>
      <c r="K11" s="23">
        <f>((H11/(MAX(H$7:H$11)))*$H$4)+((I11/MAX(I$7:I$11))*$I$4)+((MIN(J$7:J$11)/J11)*$J$4)</f>
        <v>0.70000000000000007</v>
      </c>
    </row>
    <row r="12" spans="1:11">
      <c r="A12" s="17"/>
      <c r="B12" s="1"/>
      <c r="C12" s="3"/>
      <c r="D12" s="1"/>
      <c r="E12" s="5"/>
      <c r="F12" s="1"/>
      <c r="G12" s="17"/>
      <c r="H12" s="1"/>
      <c r="I12" s="3"/>
      <c r="J12" s="1"/>
      <c r="K12" s="5"/>
    </row>
    <row r="13" spans="1:11" ht="15.95" customHeight="1">
      <c r="A13" s="37" t="s">
        <v>27</v>
      </c>
      <c r="B13" s="11" t="s">
        <v>28</v>
      </c>
      <c r="C13" s="12" t="str">
        <f>INDEX(A7:E11,MATCH(MAX(E7:E11),E7:E11,0),1)</f>
        <v>Record Plus</v>
      </c>
      <c r="D13" s="3"/>
      <c r="E13" s="5"/>
      <c r="F13" s="1"/>
      <c r="G13" s="37" t="s">
        <v>27</v>
      </c>
      <c r="H13" s="11" t="s">
        <v>28</v>
      </c>
      <c r="I13" s="12" t="str">
        <f>INDEX(G7:K11,MATCH(MAX(K7:K11),K7:K11,0),1)</f>
        <v>ВА 51-39 (Контактор)</v>
      </c>
      <c r="J13" s="1"/>
      <c r="K13" s="5"/>
    </row>
    <row r="14" spans="1:11" ht="15.95" customHeight="1">
      <c r="A14" s="38"/>
      <c r="B14" s="13" t="s">
        <v>29</v>
      </c>
      <c r="C14" s="14" t="str">
        <f>INDEX(A7:E11,MATCH(LARGE(E7:E11,2),E7:E11,0),1)</f>
        <v>ВА 51-39 (Контактор)</v>
      </c>
      <c r="D14" s="1"/>
      <c r="E14" s="5"/>
      <c r="F14" s="1"/>
      <c r="G14" s="38"/>
      <c r="H14" s="13" t="s">
        <v>29</v>
      </c>
      <c r="I14" s="14" t="str">
        <f>INDEX(G7:K11,MATCH(LARGE(K7:K11,2),K7:K11,0),1)</f>
        <v>Record Plus</v>
      </c>
      <c r="J14" s="1"/>
      <c r="K14" s="5"/>
    </row>
    <row r="15" spans="1:11" ht="15.95" customHeight="1">
      <c r="A15" s="39"/>
      <c r="B15" s="10" t="s">
        <v>30</v>
      </c>
      <c r="C15" s="9" t="str">
        <f>INDEX(A7:E11,MATCH(LARGE(E7:E11,3),E7:E11,0),1)</f>
        <v>ВА 88-40</v>
      </c>
      <c r="D15" s="1"/>
      <c r="E15" s="5"/>
      <c r="F15" s="1"/>
      <c r="G15" s="39"/>
      <c r="H15" s="10" t="s">
        <v>30</v>
      </c>
      <c r="I15" s="14" t="str">
        <f>INDEX(G7:K11,MATCH(LARGE(K7:K11,3),K7:K11,0),1)</f>
        <v>ВА 88-40</v>
      </c>
      <c r="J15" s="1"/>
      <c r="K15" s="5"/>
    </row>
    <row r="16" spans="1:11">
      <c r="A16" s="17"/>
      <c r="B16" s="1"/>
      <c r="C16" s="3"/>
      <c r="D16" s="1"/>
      <c r="E16" s="5"/>
      <c r="F16" s="1"/>
      <c r="G16" s="17"/>
      <c r="H16" s="1"/>
      <c r="I16" s="3"/>
      <c r="J16" s="1"/>
      <c r="K16" s="5"/>
    </row>
    <row r="17" spans="1:11">
      <c r="A17" s="7"/>
      <c r="B17" s="3"/>
      <c r="C17" s="3"/>
      <c r="D17" s="3"/>
      <c r="E17" s="5"/>
      <c r="F17" s="1"/>
    </row>
    <row r="18" spans="1:11" ht="26.1" customHeight="1">
      <c r="A18" s="36" t="s">
        <v>14</v>
      </c>
      <c r="B18" s="36"/>
      <c r="C18" s="36"/>
      <c r="D18" s="36"/>
      <c r="E18" s="36"/>
      <c r="G18" s="4"/>
      <c r="H18" s="1"/>
      <c r="I18" s="1"/>
      <c r="J18" s="1"/>
      <c r="K18" s="5"/>
    </row>
    <row r="19" spans="1:11" ht="15.75" thickBot="1">
      <c r="E19" s="26" t="s">
        <v>15</v>
      </c>
      <c r="G19" s="4"/>
      <c r="H19" s="1"/>
      <c r="I19" s="1"/>
      <c r="J19" s="1"/>
      <c r="K19" s="5"/>
    </row>
    <row r="20" spans="1:11" ht="15.75" thickBot="1">
      <c r="A20" s="2" t="s">
        <v>32</v>
      </c>
      <c r="B20" s="27">
        <v>0.1</v>
      </c>
      <c r="C20" s="27">
        <v>0.5</v>
      </c>
      <c r="D20" s="27">
        <v>0.4</v>
      </c>
      <c r="E20" s="1">
        <f>B20+C20+D20</f>
        <v>1</v>
      </c>
      <c r="G20" s="4"/>
      <c r="H20" s="6"/>
      <c r="I20" s="6"/>
      <c r="J20" s="1"/>
      <c r="K20" s="5"/>
    </row>
    <row r="21" spans="1:11">
      <c r="G21" s="4"/>
      <c r="H21" s="6"/>
      <c r="I21" s="6"/>
      <c r="J21" s="1"/>
      <c r="K21" s="5"/>
    </row>
    <row r="22" spans="1:11" ht="57.75" customHeight="1" thickBot="1">
      <c r="A22" s="21" t="s">
        <v>0</v>
      </c>
      <c r="B22" s="21" t="s">
        <v>33</v>
      </c>
      <c r="C22" s="21" t="s">
        <v>34</v>
      </c>
      <c r="D22" s="21" t="s">
        <v>35</v>
      </c>
      <c r="E22" s="21" t="s">
        <v>11</v>
      </c>
      <c r="G22" s="4"/>
      <c r="H22" s="6"/>
      <c r="I22" s="6"/>
      <c r="J22" s="6"/>
      <c r="K22" s="5"/>
    </row>
    <row r="23" spans="1:11" ht="15.75" thickTop="1">
      <c r="A23" s="16" t="s">
        <v>24</v>
      </c>
      <c r="B23" s="22">
        <v>35000</v>
      </c>
      <c r="C23" s="22">
        <v>2000</v>
      </c>
      <c r="D23" s="22">
        <v>227.38</v>
      </c>
      <c r="E23" s="23">
        <f>((B23/(MAX(B$23:B$26)))*$B$20)+((C23/MAX(C$23:C$26))*$C$20)+((MIN(D$24:D$26)/D23)*$D$20)</f>
        <v>0.53904916879233</v>
      </c>
      <c r="G23" s="4"/>
      <c r="H23" s="6"/>
      <c r="I23" s="6"/>
      <c r="J23" s="1"/>
      <c r="K23" s="5"/>
    </row>
    <row r="24" spans="1:11">
      <c r="A24" s="16" t="s">
        <v>8</v>
      </c>
      <c r="B24" s="22">
        <v>10000</v>
      </c>
      <c r="C24" s="24">
        <v>5000</v>
      </c>
      <c r="D24" s="22">
        <v>794.48</v>
      </c>
      <c r="E24" s="23">
        <f>((B24/(MAX(B$23:B$26)))*$B$20)+((C24/MAX(C$23:C$26))*$C$20)+((MIN(D$24:D$26)/D24)*$D$20)</f>
        <v>0.59701152236143673</v>
      </c>
      <c r="G24" s="4"/>
      <c r="H24" s="1"/>
      <c r="I24" s="1"/>
      <c r="J24" s="1"/>
      <c r="K24" s="5"/>
    </row>
    <row r="25" spans="1:11">
      <c r="A25" s="16" t="s">
        <v>22</v>
      </c>
      <c r="B25" s="22">
        <v>13500</v>
      </c>
      <c r="C25" s="22">
        <v>1000</v>
      </c>
      <c r="D25" s="25">
        <v>170.66</v>
      </c>
      <c r="E25" s="23">
        <f>((B25/(MAX(B$23:B$26)))*$B$20)+((C25/MAX(C$23:C$26))*$C$20)+((MIN(D$24:D$26)/D25)*$D$20)</f>
        <v>0.50440232040314081</v>
      </c>
      <c r="G25" s="4"/>
      <c r="H25" s="1"/>
      <c r="I25" s="1"/>
      <c r="J25" s="1"/>
      <c r="K25" s="5"/>
    </row>
    <row r="26" spans="1:11">
      <c r="A26" s="16" t="s">
        <v>23</v>
      </c>
      <c r="B26" s="25">
        <v>70000</v>
      </c>
      <c r="C26" s="22">
        <v>2000</v>
      </c>
      <c r="D26" s="25">
        <v>164.31</v>
      </c>
      <c r="E26" s="23">
        <f>((B26/(MAX(B$23:B$26)))*$B$20)+((C26/MAX(C$23:C$26))*$C$20)+((MIN(D$24:D$26)/D26)*$D$20)</f>
        <v>0.70000000000000007</v>
      </c>
      <c r="G26" s="4"/>
      <c r="H26" s="1"/>
      <c r="I26" s="1"/>
      <c r="J26" s="1"/>
      <c r="K26" s="5"/>
    </row>
    <row r="27" spans="1:11">
      <c r="G27" s="1"/>
      <c r="H27" s="1"/>
      <c r="I27" s="1"/>
      <c r="J27" s="1"/>
      <c r="K27" s="5"/>
    </row>
    <row r="28" spans="1:11" ht="15.95" customHeight="1">
      <c r="A28" s="37" t="s">
        <v>27</v>
      </c>
      <c r="B28" s="11" t="s">
        <v>28</v>
      </c>
      <c r="C28" s="12" t="str">
        <f>INDEX(A23:E26,MATCH(MAX(E23:E26),E23:E26,0),1)</f>
        <v>ВА 51-39 (Контактор)</v>
      </c>
    </row>
    <row r="29" spans="1:11" ht="15.95" customHeight="1">
      <c r="A29" s="38"/>
      <c r="B29" s="13" t="s">
        <v>29</v>
      </c>
      <c r="C29" s="14" t="str">
        <f>INDEX(A23:E26,MATCH(LARGE(E23:E26,2),E23:E26,0),1)</f>
        <v>Record Plus</v>
      </c>
    </row>
    <row r="30" spans="1:11" ht="15.95" customHeight="1">
      <c r="A30" s="39"/>
      <c r="B30" s="10" t="s">
        <v>30</v>
      </c>
      <c r="C30" s="9" t="str">
        <f>INDEX(A23:E26,MATCH(LARGE(E23:E26,3),E23:E26,0),1)</f>
        <v>ВА 88-40</v>
      </c>
    </row>
  </sheetData>
  <mergeCells count="6">
    <mergeCell ref="A13:A15"/>
    <mergeCell ref="G13:G15"/>
    <mergeCell ref="A28:A30"/>
    <mergeCell ref="A2:E2"/>
    <mergeCell ref="G2:K2"/>
    <mergeCell ref="A18:E18"/>
  </mergeCells>
  <hyperlinks>
    <hyperlink ref="A10" r:id="rId1" tooltip="Автоматический выключатель ВА 57-39"/>
    <hyperlink ref="A11" r:id="rId2" tooltip="Автоматические выключатели ВА 51-39 "/>
    <hyperlink ref="A8" r:id="rId3" tooltip="Выключатель Record Plus"/>
    <hyperlink ref="A7" r:id="rId4" tooltip="Автоматический выключатель ВА 88-40"/>
    <hyperlink ref="A9" r:id="rId5" tooltip="Автоматические выключатели АВ3005"/>
    <hyperlink ref="G10" r:id="rId6" tooltip="Автоматический выключатель ВА 57-39"/>
    <hyperlink ref="G11" r:id="rId7" tooltip="Автоматические выключатели ВА 51-39 "/>
    <hyperlink ref="G8" r:id="rId8" tooltip="Выключатель Record Plus"/>
    <hyperlink ref="G7" r:id="rId9" tooltip="Автоматический выключатель ВА 88-40"/>
    <hyperlink ref="G9" r:id="rId10" tooltip="Автоматические выключатели АВ3005"/>
    <hyperlink ref="A24" r:id="rId11" tooltip="Выключатель Record Plus"/>
    <hyperlink ref="A23" r:id="rId12" tooltip="Автоматический выключатель ВА 88-40"/>
    <hyperlink ref="A25" r:id="rId13" tooltip="Автоматический выключатель ВА 57-39"/>
    <hyperlink ref="A26" r:id="rId14" tooltip="Автоматические выключатели ВА 51-39 "/>
  </hyperlinks>
  <pageMargins left="0.7" right="0.7" top="0.75" bottom="0.75" header="0.3" footer="0.3"/>
  <pageSetup paperSize="9" orientation="portrait" horizontalDpi="300" verticalDpi="30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80 А</vt:lpstr>
      <vt:lpstr>100 А</vt:lpstr>
      <vt:lpstr>160 А</vt:lpstr>
      <vt:lpstr>250 А</vt:lpstr>
      <vt:lpstr>400 А</vt:lpstr>
      <vt:lpstr>630 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Подбор оптимального автоматического выключателя</dc:title>
  <dc:subject>выбор коммутационного аппарата</dc:subject>
  <dc:creator>Легор</dc:creator>
  <cp:keywords>подбор выключателя автоматического</cp:keywords>
  <cp:lastModifiedBy>Мах</cp:lastModifiedBy>
  <dcterms:created xsi:type="dcterms:W3CDTF">2015-07-20T08:14:54Z</dcterms:created>
  <dcterms:modified xsi:type="dcterms:W3CDTF">2015-07-24T09:20:32Z</dcterms:modified>
  <cp:category>автоматический выключатель</cp:category>
</cp:coreProperties>
</file>